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90" windowWidth="15195" windowHeight="8700" activeTab="0"/>
  </bookViews>
  <sheets>
    <sheet name="2 stand FBA" sheetId="1" r:id="rId1"/>
    <sheet name="3 stand1 ketvirtis VRA" sheetId="2" r:id="rId2"/>
    <sheet name="5 stand PSA" sheetId="3" r:id="rId3"/>
    <sheet name="20 stand 4pr" sheetId="4" r:id="rId4"/>
  </sheets>
  <definedNames>
    <definedName name="_xlnm.Print_Titles" localSheetId="0">'2 stand FBA'!$19:$19</definedName>
    <definedName name="_xlnm.Print_Titles" localSheetId="3">'20 stand 4pr'!$10:$12</definedName>
    <definedName name="_xlnm.Print_Titles" localSheetId="1">'3 stand1 ketvirtis VRA'!$20:$20</definedName>
    <definedName name="_xlnm.Print_Titles" localSheetId="2">'5 stand PSA'!$17:$19</definedName>
  </definedNames>
  <calcPr fullCalcOnLoad="1"/>
</workbook>
</file>

<file path=xl/sharedStrings.xml><?xml version="1.0" encoding="utf-8"?>
<sst xmlns="http://schemas.openxmlformats.org/spreadsheetml/2006/main" count="520" uniqueCount="359">
  <si>
    <t>Prestižas</t>
  </si>
  <si>
    <t>Iš viso</t>
  </si>
  <si>
    <t>1.</t>
  </si>
  <si>
    <t>2.</t>
  </si>
  <si>
    <t>3.</t>
  </si>
  <si>
    <t>3.1.</t>
  </si>
  <si>
    <t>4.</t>
  </si>
  <si>
    <t>5.</t>
  </si>
  <si>
    <t>2 priedas</t>
  </si>
  <si>
    <t>Žemė</t>
  </si>
  <si>
    <t>Pastatai</t>
  </si>
  <si>
    <t>Mašinos ir įrenginiai</t>
  </si>
  <si>
    <t>Baldai ir biuro įranga</t>
  </si>
  <si>
    <t>Direktorius</t>
  </si>
  <si>
    <t>Artūras Totilas</t>
  </si>
  <si>
    <t>Vyr.buhalterė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</si>
  <si>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</si>
  <si>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</si>
  <si>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</si>
  <si>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</si>
  <si>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</si>
  <si>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</si>
  <si>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</si>
  <si>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</si>
  <si>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</si>
  <si>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</si>
  <si>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</si>
  <si>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</si>
  <si>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</si>
  <si>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</si>
  <si>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</si>
  <si>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</si>
  <si>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</si>
  <si>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</si>
  <si>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</si>
  <si>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</si>
  <si>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</si>
  <si>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</si>
  <si>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</si>
  <si>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</si>
  <si>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</si>
  <si>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</si>
  <si>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</si>
  <si>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</si>
  <si>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</si>
  <si>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</si>
  <si>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</si>
  <si>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</si>
  <si>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</si>
  <si>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</si>
  <si>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</si>
  <si>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</si>
  <si>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</si>
  <si>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</si>
  <si>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</si>
  <si>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</si>
  <si>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</si>
  <si>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</si>
  <si>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</si>
  <si>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</si>
  <si>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</si>
  <si>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</si>
  <si>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</si>
  <si>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</si>
  <si>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</si>
  <si>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</si>
  <si>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</si>
  <si>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</si>
  <si>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</si>
  <si>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</si>
  <si>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</si>
  <si>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</si>
  <si>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</si>
  <si>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</si>
  <si>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</si>
  <si>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</si>
  <si>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</si>
  <si>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</si>
  <si>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</si>
  <si>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</si>
  <si>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</si>
  <si>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</si>
  <si>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</si>
  <si>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</si>
  <si>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</si>
  <si>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</si>
  <si>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</si>
  <si>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</si>
  <si>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</si>
  <si>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</si>
  <si>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</si>
  <si>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</si>
  <si>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</si>
  <si>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</si>
  <si>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</si>
  <si>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</si>
  <si>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</si>
  <si>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</si>
  <si>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</si>
  <si>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</si>
  <si>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</si>
  <si>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</si>
  <si>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</si>
  <si>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</si>
  <si>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</si>
  <si>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</si>
  <si>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</si>
  <si>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</si>
  <si>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</si>
  <si>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</si>
  <si>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</si>
  <si>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</si>
  <si>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</si>
  <si>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</si>
  <si>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PANEVĖŽIO VYTAUTO ŽEMKALNIO GIMNAZIJA</t>
  </si>
  <si>
    <t>190419981 SMĖLYNĖS 29,PANEVĖŽYS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</si>
  <si>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</si>
  <si>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</si>
  <si>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</si>
  <si>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</si>
  <si>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</si>
  <si>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</si>
  <si>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</si>
  <si>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</si>
  <si>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</si>
  <si>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</si>
  <si>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</si>
  <si>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</si>
  <si>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</si>
  <si>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</si>
  <si>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</si>
  <si>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</si>
  <si>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</si>
  <si>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</si>
  <si>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</si>
  <si>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</si>
  <si>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</si>
  <si>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</si>
  <si>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</si>
  <si>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</si>
  <si>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</si>
  <si>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</si>
  <si>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</si>
  <si>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</si>
  <si>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</si>
  <si>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</si>
  <si>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</si>
  <si>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</si>
  <si>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</si>
  <si>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</si>
  <si>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</si>
  <si>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</si>
  <si>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</si>
  <si>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</si>
  <si>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</si>
  <si>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</si>
  <si>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</si>
  <si>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</si>
  <si>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</si>
  <si>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</si>
  <si>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</si>
  <si>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</si>
  <si>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</si>
  <si>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</si>
  <si>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</si>
  <si>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</si>
  <si>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</si>
  <si>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</si>
  <si>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</si>
  <si>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</si>
  <si>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</si>
  <si>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</si>
  <si>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</si>
  <si>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</si>
  <si>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</si>
  <si>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</si>
  <si>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</si>
  <si>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</si>
  <si>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</si>
  <si>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</si>
  <si>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</si>
  <si>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</si>
  <si>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</si>
  <si>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</si>
  <si>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</si>
  <si>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</si>
  <si>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</si>
  <si>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</si>
  <si>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</si>
  <si>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</si>
  <si>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</si>
  <si>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</si>
  <si>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</si>
  <si>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</si>
  <si>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</si>
  <si>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</si>
  <si>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</si>
  <si>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</si>
  <si>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</si>
  <si>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</si>
  <si>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</si>
  <si>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</si>
  <si>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</si>
  <si>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</si>
  <si>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</si>
  <si>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</si>
  <si>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</si>
  <si>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</si>
  <si>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</si>
  <si>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</si>
  <si>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(teisės aktais įpareigoto pasirašyti asmens pareigų pavadinimas)    (parašas)</t>
  </si>
  <si>
    <t>IV.2</t>
  </si>
  <si>
    <t>Ankstesnių metų perviršis ar deficitas</t>
  </si>
  <si>
    <t>MAŽUMOS DALIS</t>
  </si>
  <si>
    <t>IŠ VISO FINANSAVIMO SUMŲ, ĮSIPAREIGOJIMŲ, GRYNOJO TURTO IR MAŽUMOS DALIES:</t>
  </si>
  <si>
    <t>(teisės aktais įpareigoto pasirašyti asmens pareigų pavadinimas)</t>
  </si>
  <si>
    <t>5-ojo VSAFAS „Pinigų srautų ataskaita“</t>
  </si>
  <si>
    <t>(Žemesniojo lygio viešojo sektoriaus subjektų, išskyrus mokesčių fondus ir išteklių fondus, pinigų srautų ataskaitos forma)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</si>
  <si>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</si>
  <si>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</si>
  <si>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</si>
  <si>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</si>
  <si>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</si>
  <si>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</si>
  <si>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</si>
  <si>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</si>
  <si>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</si>
  <si>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r>
      <t>Finansavimo sumos kitoms išlaidoms</t>
    </r>
    <r>
      <rPr>
        <sz val="10"/>
        <rFont val="Times New Roman"/>
        <family val="1"/>
      </rPr>
      <t>:</t>
    </r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</si>
  <si>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</si>
  <si>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</si>
  <si>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</si>
  <si>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</si>
  <si>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</si>
  <si>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</si>
  <si>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</si>
  <si>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</si>
  <si>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</si>
  <si>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</si>
  <si>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</si>
  <si>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</si>
  <si>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</si>
  <si>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</si>
  <si>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</si>
  <si>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</si>
  <si>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</si>
  <si>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</si>
  <si>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</si>
  <si>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</si>
  <si>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</si>
  <si>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</si>
  <si>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</si>
  <si>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>Asignavimų valdytojų programų vykdytojams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</si>
  <si>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</si>
  <si>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</si>
  <si>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</si>
  <si>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</si>
  <si>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</si>
  <si>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</si>
  <si>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</si>
  <si>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</si>
  <si>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</si>
  <si>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</si>
  <si>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</si>
  <si>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</si>
  <si>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</si>
  <si>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</si>
  <si>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</si>
  <si>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</si>
  <si>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</si>
  <si>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</si>
  <si>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</si>
  <si>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</si>
  <si>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</si>
  <si>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</si>
  <si>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</si>
  <si>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</si>
  <si>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</si>
  <si>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</si>
  <si>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</si>
  <si>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Investicijos į kitą finansinį turtą</t>
  </si>
  <si>
    <t>Ilgalaikio finansinio turto perleidimas:</t>
  </si>
  <si>
    <t>IV.3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</si>
  <si>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</si>
  <si>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</si>
  <si>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</si>
  <si>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</si>
  <si>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</si>
  <si>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</si>
  <si>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</si>
  <si>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</si>
  <si>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</si>
  <si>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</si>
  <si>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</si>
  <si>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</si>
  <si>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</si>
  <si>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</si>
  <si>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</si>
  <si>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</si>
  <si>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</si>
  <si>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</si>
  <si>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</si>
  <si>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</si>
  <si>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1.1.</t>
  </si>
  <si>
    <t>1.2.</t>
  </si>
  <si>
    <t>4.1.</t>
  </si>
  <si>
    <t>4.2.</t>
  </si>
  <si>
    <t>Per ataskaitinį laikotarpį</t>
  </si>
  <si>
    <t>Iš Europos Sąjungos, užsienio valstybių ir tarptautinių organizac</t>
  </si>
  <si>
    <t>Įstaigos pavadinimas</t>
  </si>
  <si>
    <t>3.9. Finansavimo sumos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</si>
  <si>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</si>
  <si>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</si>
  <si>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</si>
  <si>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</si>
  <si>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</si>
  <si>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</si>
  <si>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</si>
  <si>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</si>
  <si>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</si>
  <si>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</si>
  <si>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</si>
  <si>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</si>
  <si>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</si>
  <si>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</si>
  <si>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</si>
  <si>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</si>
  <si>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</si>
  <si>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</si>
  <si>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</si>
  <si>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</si>
  <si>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</si>
  <si>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</si>
  <si>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</si>
  <si>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</si>
  <si>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</si>
  <si>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</si>
  <si>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</si>
  <si>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</si>
  <si>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Eil. Nr.</t>
  </si>
  <si>
    <t>Straipsniai</t>
  </si>
  <si>
    <t>Plėtros darbai</t>
  </si>
  <si>
    <t>Programinė įranga ir jos licencijos</t>
  </si>
  <si>
    <t>Kitas nematerialusis turtas</t>
  </si>
  <si>
    <t>Rima Puzonienė</t>
  </si>
  <si>
    <t>2013-03-14 Nr. 03</t>
  </si>
  <si>
    <t>190419981 SMĖLYNĖS 29, PANEVĖŽYS</t>
  </si>
  <si>
    <t>Vyr. buhalterė</t>
  </si>
  <si>
    <t xml:space="preserve">                    Rima Puzonienė</t>
  </si>
  <si>
    <t xml:space="preserve">      Rima Puzonienė</t>
  </si>
  <si>
    <t>Pateikimo valiuta ir tikslumas: eurais</t>
  </si>
  <si>
    <t>Išankstiniai apmokėjimai</t>
  </si>
  <si>
    <t xml:space="preserve">Direktorius </t>
  </si>
  <si>
    <r>
      <t>(teisės aktais įpareigoto pasirašyti asmens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pareigų pavadinimas)                                     (parašas)</t>
    </r>
  </si>
  <si>
    <t>PAGAL 2015 M. GRUODŽIO  31 D. DUOMENIS</t>
  </si>
  <si>
    <t>2015-12-31 Nr.</t>
  </si>
  <si>
    <t>PAGAL 2015 M. GRUODŽIO 31 D. DUOMENIS</t>
  </si>
  <si>
    <t>2016-03-23 Nr.1</t>
  </si>
  <si>
    <t>2016-03-23 Nr.2</t>
  </si>
  <si>
    <t>PAGAL 2015 M.GRUODŽIO 31 D. DUOMENIS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</si>
</sst>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8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B05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22" borderId="4" applyNumberFormat="0" applyAlignment="0" applyProtection="0"/>
    <xf numFmtId="0" fontId="65" fillId="0" borderId="0" applyNumberFormat="0" applyFill="0" applyBorder="0" applyAlignment="0" applyProtection="0"/>
    <xf numFmtId="0" fontId="6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2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2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33" borderId="19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7" fillId="33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5" fillId="33" borderId="0" xfId="0" applyNumberFormat="1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 wrapText="1"/>
    </xf>
    <xf numFmtId="2" fontId="1" fillId="33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/>
    </xf>
    <xf numFmtId="2" fontId="1" fillId="33" borderId="0" xfId="0" applyNumberFormat="1" applyFont="1" applyFill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2" fontId="21" fillId="33" borderId="10" xfId="0" applyNumberFormat="1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73" fillId="33" borderId="0" xfId="0" applyNumberFormat="1" applyFont="1" applyFill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2" fontId="74" fillId="0" borderId="10" xfId="0" applyNumberFormat="1" applyFont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0" fontId="75" fillId="33" borderId="12" xfId="0" applyFont="1" applyFill="1" applyBorder="1" applyAlignment="1">
      <alignment horizontal="left" vertical="center" wrapText="1"/>
    </xf>
    <xf numFmtId="2" fontId="76" fillId="33" borderId="10" xfId="0" applyNumberFormat="1" applyFont="1" applyFill="1" applyBorder="1" applyAlignment="1">
      <alignment vertical="center"/>
    </xf>
    <xf numFmtId="2" fontId="76" fillId="0" borderId="10" xfId="0" applyNumberFormat="1" applyFont="1" applyBorder="1" applyAlignment="1">
      <alignment vertical="center"/>
    </xf>
    <xf numFmtId="2" fontId="77" fillId="0" borderId="10" xfId="0" applyNumberFormat="1" applyFont="1" applyBorder="1" applyAlignment="1">
      <alignment vertical="center" wrapText="1"/>
    </xf>
    <xf numFmtId="2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2" fontId="75" fillId="33" borderId="10" xfId="0" applyNumberFormat="1" applyFont="1" applyFill="1" applyBorder="1" applyAlignment="1">
      <alignment vertical="center" wrapText="1"/>
    </xf>
    <xf numFmtId="2" fontId="79" fillId="33" borderId="10" xfId="0" applyNumberFormat="1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2" fontId="80" fillId="0" borderId="10" xfId="0" applyNumberFormat="1" applyFont="1" applyBorder="1" applyAlignment="1">
      <alignment vertical="center" wrapText="1"/>
    </xf>
    <xf numFmtId="2" fontId="76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2" fontId="79" fillId="33" borderId="17" xfId="0" applyNumberFormat="1" applyFont="1" applyFill="1" applyBorder="1" applyAlignment="1">
      <alignment vertical="center" wrapText="1"/>
    </xf>
    <xf numFmtId="0" fontId="79" fillId="33" borderId="0" xfId="0" applyFont="1" applyFill="1" applyAlignment="1">
      <alignment vertical="center" wrapText="1"/>
    </xf>
    <xf numFmtId="2" fontId="73" fillId="33" borderId="10" xfId="0" applyNumberFormat="1" applyFont="1" applyFill="1" applyBorder="1" applyAlignment="1">
      <alignment vertical="center" wrapText="1"/>
    </xf>
    <xf numFmtId="2" fontId="80" fillId="0" borderId="10" xfId="0" applyNumberFormat="1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2" fontId="82" fillId="0" borderId="10" xfId="0" applyNumberFormat="1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2" fontId="84" fillId="0" borderId="10" xfId="0" applyNumberFormat="1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2" fontId="83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 quotePrefix="1">
      <alignment horizontal="left" vertical="center" wrapText="1"/>
    </xf>
    <xf numFmtId="0" fontId="85" fillId="0" borderId="0" xfId="0" applyFont="1" applyAlignment="1">
      <alignment vertical="center"/>
    </xf>
    <xf numFmtId="0" fontId="79" fillId="33" borderId="17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2" fontId="74" fillId="34" borderId="10" xfId="0" applyNumberFormat="1" applyFont="1" applyFill="1" applyBorder="1" applyAlignment="1">
      <alignment vertical="center" wrapText="1"/>
    </xf>
    <xf numFmtId="2" fontId="76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2" fontId="74" fillId="0" borderId="0" xfId="0" applyNumberFormat="1" applyFont="1" applyAlignment="1">
      <alignment vertical="center"/>
    </xf>
    <xf numFmtId="0" fontId="74" fillId="33" borderId="10" xfId="0" applyFont="1" applyFill="1" applyBorder="1" applyAlignment="1">
      <alignment vertical="center" wrapText="1"/>
    </xf>
    <xf numFmtId="0" fontId="86" fillId="33" borderId="0" xfId="0" applyFont="1" applyFill="1" applyAlignment="1">
      <alignment horizontal="left" vertical="center" wrapText="1"/>
    </xf>
    <xf numFmtId="0" fontId="8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17 VSAFAS_lyginamasis_4-19_priedai_2009-09-10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55">
      <selection activeCell="G91" sqref="G91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3.140625" style="28" customWidth="1"/>
    <col min="4" max="4" width="2.7109375" style="28" customWidth="1"/>
    <col min="5" max="5" width="31.28125" style="28" customWidth="1"/>
    <col min="6" max="6" width="7.421875" style="46" customWidth="1"/>
    <col min="7" max="7" width="11.8515625" style="151" customWidth="1"/>
    <col min="8" max="8" width="11.8515625" style="1" customWidth="1"/>
    <col min="9" max="16384" width="9.140625" style="1" customWidth="1"/>
  </cols>
  <sheetData>
    <row r="1" spans="2:8" ht="12.75">
      <c r="B1" s="45"/>
      <c r="C1" s="46"/>
      <c r="D1" s="46"/>
      <c r="E1" s="46"/>
      <c r="F1" s="23"/>
      <c r="G1" s="150"/>
      <c r="H1" s="45"/>
    </row>
    <row r="2" spans="6:8" ht="12.75">
      <c r="F2" s="246" t="s">
        <v>111</v>
      </c>
      <c r="G2" s="247"/>
      <c r="H2" s="247"/>
    </row>
    <row r="3" spans="6:8" ht="12.75">
      <c r="F3" s="248" t="s">
        <v>8</v>
      </c>
      <c r="G3" s="249"/>
      <c r="H3" s="249"/>
    </row>
    <row r="5" spans="2:8" ht="12.75">
      <c r="B5" s="250" t="s">
        <v>112</v>
      </c>
      <c r="C5" s="251"/>
      <c r="D5" s="251"/>
      <c r="E5" s="251"/>
      <c r="F5" s="251"/>
      <c r="G5" s="241"/>
      <c r="H5" s="241"/>
    </row>
    <row r="6" spans="2:8" ht="12.75">
      <c r="B6" s="252"/>
      <c r="C6" s="252"/>
      <c r="D6" s="252"/>
      <c r="E6" s="252"/>
      <c r="F6" s="252"/>
      <c r="G6" s="252"/>
      <c r="H6" s="252"/>
    </row>
    <row r="7" spans="2:8" ht="12.75">
      <c r="B7" s="250" t="s">
        <v>114</v>
      </c>
      <c r="C7" s="251"/>
      <c r="D7" s="251"/>
      <c r="E7" s="251"/>
      <c r="F7" s="251"/>
      <c r="G7" s="253"/>
      <c r="H7" s="253"/>
    </row>
    <row r="8" spans="2:8" ht="12.75">
      <c r="B8" s="225" t="s">
        <v>113</v>
      </c>
      <c r="C8" s="240"/>
      <c r="D8" s="240"/>
      <c r="E8" s="240"/>
      <c r="F8" s="240"/>
      <c r="G8" s="241"/>
      <c r="H8" s="241"/>
    </row>
    <row r="9" spans="2:8" ht="12.75" customHeight="1">
      <c r="B9" s="225" t="s">
        <v>345</v>
      </c>
      <c r="C9" s="240"/>
      <c r="D9" s="240"/>
      <c r="E9" s="240"/>
      <c r="F9" s="240"/>
      <c r="G9" s="241"/>
      <c r="H9" s="241"/>
    </row>
    <row r="10" spans="2:8" ht="12.75">
      <c r="B10" s="242" t="s">
        <v>116</v>
      </c>
      <c r="C10" s="243"/>
      <c r="D10" s="243"/>
      <c r="E10" s="243"/>
      <c r="F10" s="243"/>
      <c r="G10" s="244"/>
      <c r="H10" s="244"/>
    </row>
    <row r="11" spans="2:8" ht="12.75">
      <c r="B11" s="244"/>
      <c r="C11" s="244"/>
      <c r="D11" s="244"/>
      <c r="E11" s="244"/>
      <c r="F11" s="244"/>
      <c r="G11" s="244"/>
      <c r="H11" s="244"/>
    </row>
    <row r="12" spans="2:6" ht="12.75">
      <c r="B12" s="245"/>
      <c r="C12" s="241"/>
      <c r="D12" s="241"/>
      <c r="E12" s="241"/>
      <c r="F12" s="241"/>
    </row>
    <row r="13" spans="2:8" ht="12.75">
      <c r="B13" s="250" t="s">
        <v>117</v>
      </c>
      <c r="C13" s="251"/>
      <c r="D13" s="251"/>
      <c r="E13" s="251"/>
      <c r="F13" s="251"/>
      <c r="G13" s="253"/>
      <c r="H13" s="253"/>
    </row>
    <row r="14" spans="2:8" ht="12.75">
      <c r="B14" s="250" t="s">
        <v>353</v>
      </c>
      <c r="C14" s="251"/>
      <c r="D14" s="251"/>
      <c r="E14" s="251"/>
      <c r="F14" s="251"/>
      <c r="G14" s="253"/>
      <c r="H14" s="253"/>
    </row>
    <row r="15" spans="2:8" ht="12.75">
      <c r="B15" s="41"/>
      <c r="C15" s="42"/>
      <c r="D15" s="42"/>
      <c r="E15" s="42"/>
      <c r="F15" s="42"/>
      <c r="G15" s="152"/>
      <c r="H15" s="43"/>
    </row>
    <row r="16" spans="2:8" ht="12.75">
      <c r="B16" s="225" t="s">
        <v>356</v>
      </c>
      <c r="C16" s="238"/>
      <c r="D16" s="238"/>
      <c r="E16" s="238"/>
      <c r="F16" s="238"/>
      <c r="G16" s="239"/>
      <c r="H16" s="239"/>
    </row>
    <row r="17" spans="2:8" ht="12.75">
      <c r="B17" s="225" t="s">
        <v>23</v>
      </c>
      <c r="C17" s="225"/>
      <c r="D17" s="225"/>
      <c r="E17" s="225"/>
      <c r="F17" s="225"/>
      <c r="G17" s="239"/>
      <c r="H17" s="239"/>
    </row>
    <row r="18" spans="2:8" ht="12.75" customHeight="1">
      <c r="B18" s="41"/>
      <c r="C18" s="47"/>
      <c r="D18" s="47"/>
      <c r="E18" s="233" t="s">
        <v>349</v>
      </c>
      <c r="F18" s="233"/>
      <c r="G18" s="233"/>
      <c r="H18" s="233"/>
    </row>
    <row r="19" spans="2:8" ht="67.5" customHeight="1">
      <c r="B19" s="19" t="s">
        <v>338</v>
      </c>
      <c r="C19" s="234" t="s">
        <v>339</v>
      </c>
      <c r="D19" s="235"/>
      <c r="E19" s="236"/>
      <c r="F19" s="48" t="s">
        <v>118</v>
      </c>
      <c r="G19" s="153" t="s">
        <v>119</v>
      </c>
      <c r="H19" s="2" t="s">
        <v>120</v>
      </c>
    </row>
    <row r="20" spans="2:8" s="28" customFormat="1" ht="12.75" customHeight="1">
      <c r="B20" s="2" t="s">
        <v>27</v>
      </c>
      <c r="C20" s="49" t="s">
        <v>121</v>
      </c>
      <c r="D20" s="50"/>
      <c r="E20" s="51"/>
      <c r="F20" s="52"/>
      <c r="G20" s="164">
        <f>SUM(G21+G27)</f>
        <v>1302178.6200000003</v>
      </c>
      <c r="H20" s="204">
        <f>SUM(H21+H27)</f>
        <v>1354818.5899999999</v>
      </c>
    </row>
    <row r="21" spans="2:8" s="28" customFormat="1" ht="12.75" customHeight="1">
      <c r="B21" s="4" t="s">
        <v>29</v>
      </c>
      <c r="C21" s="54" t="s">
        <v>122</v>
      </c>
      <c r="D21" s="55"/>
      <c r="E21" s="56"/>
      <c r="F21" s="52"/>
      <c r="G21" s="154">
        <v>0</v>
      </c>
      <c r="H21" s="201">
        <f>SUM(H23)</f>
        <v>93.37</v>
      </c>
    </row>
    <row r="22" spans="2:8" s="28" customFormat="1" ht="12.75" customHeight="1">
      <c r="B22" s="9" t="s">
        <v>123</v>
      </c>
      <c r="C22" s="57"/>
      <c r="D22" s="58" t="s">
        <v>340</v>
      </c>
      <c r="E22" s="59"/>
      <c r="F22" s="60"/>
      <c r="G22" s="154"/>
      <c r="H22" s="201"/>
    </row>
    <row r="23" spans="2:8" s="28" customFormat="1" ht="12.75" customHeight="1">
      <c r="B23" s="9" t="s">
        <v>124</v>
      </c>
      <c r="C23" s="57"/>
      <c r="D23" s="58" t="s">
        <v>341</v>
      </c>
      <c r="E23" s="61"/>
      <c r="F23" s="62"/>
      <c r="G23" s="154">
        <v>0</v>
      </c>
      <c r="H23" s="201">
        <v>93.37</v>
      </c>
    </row>
    <row r="24" spans="2:8" s="28" customFormat="1" ht="12.75" customHeight="1">
      <c r="B24" s="9" t="s">
        <v>125</v>
      </c>
      <c r="C24" s="57"/>
      <c r="D24" s="58" t="s">
        <v>342</v>
      </c>
      <c r="E24" s="61"/>
      <c r="F24" s="62"/>
      <c r="G24" s="154"/>
      <c r="H24" s="201"/>
    </row>
    <row r="25" spans="2:8" s="28" customFormat="1" ht="12.75" customHeight="1">
      <c r="B25" s="9" t="s">
        <v>126</v>
      </c>
      <c r="C25" s="57"/>
      <c r="D25" s="58" t="s">
        <v>127</v>
      </c>
      <c r="E25" s="61"/>
      <c r="F25" s="63"/>
      <c r="G25" s="154"/>
      <c r="H25" s="201"/>
    </row>
    <row r="26" spans="2:8" s="28" customFormat="1" ht="12.75" customHeight="1">
      <c r="B26" s="64" t="s">
        <v>128</v>
      </c>
      <c r="C26" s="57"/>
      <c r="D26" s="65" t="s">
        <v>0</v>
      </c>
      <c r="E26" s="59"/>
      <c r="F26" s="63"/>
      <c r="G26" s="154"/>
      <c r="H26" s="201"/>
    </row>
    <row r="27" spans="2:8" s="28" customFormat="1" ht="12.75" customHeight="1">
      <c r="B27" s="66" t="s">
        <v>39</v>
      </c>
      <c r="C27" s="67" t="s">
        <v>129</v>
      </c>
      <c r="D27" s="68"/>
      <c r="E27" s="69"/>
      <c r="F27" s="63"/>
      <c r="G27" s="164">
        <f>SUM(G29:G37)</f>
        <v>1302178.6200000003</v>
      </c>
      <c r="H27" s="204">
        <f>SUM(H29+H31+H32+H33+H35+H36)</f>
        <v>1354725.2199999997</v>
      </c>
    </row>
    <row r="28" spans="2:8" s="28" customFormat="1" ht="12.75" customHeight="1">
      <c r="B28" s="9" t="s">
        <v>130</v>
      </c>
      <c r="C28" s="57"/>
      <c r="D28" s="58" t="s">
        <v>9</v>
      </c>
      <c r="E28" s="61"/>
      <c r="F28" s="62"/>
      <c r="G28" s="154"/>
      <c r="H28" s="200"/>
    </row>
    <row r="29" spans="2:8" s="28" customFormat="1" ht="12.75" customHeight="1">
      <c r="B29" s="9" t="s">
        <v>131</v>
      </c>
      <c r="C29" s="57"/>
      <c r="D29" s="58" t="s">
        <v>10</v>
      </c>
      <c r="E29" s="61"/>
      <c r="F29" s="62"/>
      <c r="G29" s="154">
        <v>884687.3</v>
      </c>
      <c r="H29" s="201">
        <v>904095.38</v>
      </c>
    </row>
    <row r="30" spans="2:8" s="28" customFormat="1" ht="12.75" customHeight="1">
      <c r="B30" s="9" t="s">
        <v>132</v>
      </c>
      <c r="C30" s="57"/>
      <c r="D30" s="58" t="s">
        <v>133</v>
      </c>
      <c r="E30" s="61"/>
      <c r="F30" s="62"/>
      <c r="G30" s="154"/>
      <c r="H30" s="201"/>
    </row>
    <row r="31" spans="2:8" s="28" customFormat="1" ht="12.75" customHeight="1">
      <c r="B31" s="9" t="s">
        <v>134</v>
      </c>
      <c r="C31" s="57"/>
      <c r="D31" s="58" t="s">
        <v>135</v>
      </c>
      <c r="E31" s="61"/>
      <c r="F31" s="62"/>
      <c r="G31" s="154">
        <v>356000</v>
      </c>
      <c r="H31" s="195">
        <v>371000</v>
      </c>
    </row>
    <row r="32" spans="2:8" s="28" customFormat="1" ht="12.75" customHeight="1">
      <c r="B32" s="9" t="s">
        <v>136</v>
      </c>
      <c r="C32" s="57"/>
      <c r="D32" s="58" t="s">
        <v>11</v>
      </c>
      <c r="E32" s="188"/>
      <c r="F32" s="62"/>
      <c r="G32" s="154"/>
      <c r="H32" s="201"/>
    </row>
    <row r="33" spans="2:8" s="28" customFormat="1" ht="12.75" customHeight="1">
      <c r="B33" s="9" t="s">
        <v>137</v>
      </c>
      <c r="C33" s="57"/>
      <c r="D33" s="58" t="s">
        <v>138</v>
      </c>
      <c r="E33" s="61"/>
      <c r="F33" s="62"/>
      <c r="G33" s="154">
        <v>855.59</v>
      </c>
      <c r="H33" s="195">
        <v>1324.4</v>
      </c>
    </row>
    <row r="34" spans="2:8" s="28" customFormat="1" ht="12.75" customHeight="1">
      <c r="B34" s="9" t="s">
        <v>139</v>
      </c>
      <c r="C34" s="57"/>
      <c r="D34" s="58" t="s">
        <v>140</v>
      </c>
      <c r="E34" s="61"/>
      <c r="F34" s="62"/>
      <c r="G34" s="154"/>
      <c r="H34" s="200"/>
    </row>
    <row r="35" spans="2:8" s="28" customFormat="1" ht="12.75" customHeight="1">
      <c r="B35" s="9" t="s">
        <v>141</v>
      </c>
      <c r="C35" s="57"/>
      <c r="D35" s="58" t="s">
        <v>12</v>
      </c>
      <c r="E35" s="61"/>
      <c r="F35" s="62"/>
      <c r="G35" s="154">
        <v>22026.11</v>
      </c>
      <c r="H35" s="201">
        <v>28522.81</v>
      </c>
    </row>
    <row r="36" spans="2:8" s="28" customFormat="1" ht="12.75" customHeight="1">
      <c r="B36" s="9" t="s">
        <v>142</v>
      </c>
      <c r="C36" s="70"/>
      <c r="D36" s="71" t="s">
        <v>143</v>
      </c>
      <c r="E36" s="13"/>
      <c r="F36" s="62"/>
      <c r="G36" s="154">
        <v>38609.62</v>
      </c>
      <c r="H36" s="201">
        <v>49782.63</v>
      </c>
    </row>
    <row r="37" spans="2:8" s="28" customFormat="1" ht="12.75" customHeight="1">
      <c r="B37" s="9" t="s">
        <v>144</v>
      </c>
      <c r="C37" s="57"/>
      <c r="D37" s="58" t="s">
        <v>145</v>
      </c>
      <c r="E37" s="61"/>
      <c r="F37" s="63"/>
      <c r="G37" s="154"/>
      <c r="H37" s="201"/>
    </row>
    <row r="38" spans="2:8" s="28" customFormat="1" ht="12.75" customHeight="1">
      <c r="B38" s="4" t="s">
        <v>41</v>
      </c>
      <c r="C38" s="72" t="s">
        <v>146</v>
      </c>
      <c r="D38" s="72"/>
      <c r="E38" s="63"/>
      <c r="F38" s="63"/>
      <c r="G38" s="154"/>
      <c r="H38" s="201"/>
    </row>
    <row r="39" spans="2:8" s="28" customFormat="1" ht="12.75" customHeight="1">
      <c r="B39" s="4" t="s">
        <v>55</v>
      </c>
      <c r="C39" s="72" t="s">
        <v>147</v>
      </c>
      <c r="D39" s="72"/>
      <c r="E39" s="63"/>
      <c r="F39" s="73"/>
      <c r="G39" s="154"/>
      <c r="H39" s="201"/>
    </row>
    <row r="40" spans="2:8" s="28" customFormat="1" ht="12.75" customHeight="1">
      <c r="B40" s="2" t="s">
        <v>47</v>
      </c>
      <c r="C40" s="49" t="s">
        <v>148</v>
      </c>
      <c r="D40" s="50"/>
      <c r="E40" s="51"/>
      <c r="F40" s="62"/>
      <c r="G40" s="154"/>
      <c r="H40" s="201"/>
    </row>
    <row r="41" spans="2:8" s="28" customFormat="1" ht="12.75" customHeight="1">
      <c r="B41" s="19" t="s">
        <v>86</v>
      </c>
      <c r="C41" s="74" t="s">
        <v>149</v>
      </c>
      <c r="D41" s="75"/>
      <c r="E41" s="16"/>
      <c r="F41" s="63"/>
      <c r="G41" s="164">
        <f>SUM(G48+G49+G56+G57)</f>
        <v>88644.28</v>
      </c>
      <c r="H41" s="204">
        <f>SUM(H48+H49+H56+H57)</f>
        <v>88578.2</v>
      </c>
    </row>
    <row r="42" spans="2:8" s="28" customFormat="1" ht="12.75" customHeight="1">
      <c r="B42" s="6" t="s">
        <v>29</v>
      </c>
      <c r="C42" s="76" t="s">
        <v>150</v>
      </c>
      <c r="D42" s="77"/>
      <c r="E42" s="78"/>
      <c r="F42" s="63"/>
      <c r="G42" s="154"/>
      <c r="H42" s="200"/>
    </row>
    <row r="43" spans="2:8" s="28" customFormat="1" ht="12.75" customHeight="1">
      <c r="B43" s="79" t="s">
        <v>123</v>
      </c>
      <c r="C43" s="70"/>
      <c r="D43" s="71" t="s">
        <v>151</v>
      </c>
      <c r="E43" s="13"/>
      <c r="F43" s="62"/>
      <c r="G43" s="154"/>
      <c r="H43" s="200"/>
    </row>
    <row r="44" spans="2:8" s="28" customFormat="1" ht="12.75" customHeight="1">
      <c r="B44" s="79" t="s">
        <v>124</v>
      </c>
      <c r="C44" s="70"/>
      <c r="D44" s="71" t="s">
        <v>152</v>
      </c>
      <c r="E44" s="13"/>
      <c r="F44" s="62"/>
      <c r="G44" s="154"/>
      <c r="H44" s="200"/>
    </row>
    <row r="45" spans="2:8" s="28" customFormat="1" ht="12.75">
      <c r="B45" s="79" t="s">
        <v>125</v>
      </c>
      <c r="C45" s="70"/>
      <c r="D45" s="71" t="s">
        <v>153</v>
      </c>
      <c r="E45" s="13"/>
      <c r="F45" s="62"/>
      <c r="G45" s="154"/>
      <c r="H45" s="53"/>
    </row>
    <row r="46" spans="2:8" s="28" customFormat="1" ht="12.75">
      <c r="B46" s="79" t="s">
        <v>126</v>
      </c>
      <c r="C46" s="70"/>
      <c r="D46" s="71" t="s">
        <v>154</v>
      </c>
      <c r="E46" s="13"/>
      <c r="F46" s="62"/>
      <c r="G46" s="154"/>
      <c r="H46" s="53"/>
    </row>
    <row r="47" spans="2:8" s="28" customFormat="1" ht="12.75" customHeight="1">
      <c r="B47" s="79" t="s">
        <v>128</v>
      </c>
      <c r="C47" s="75"/>
      <c r="D47" s="237" t="s">
        <v>155</v>
      </c>
      <c r="E47" s="232"/>
      <c r="F47" s="62"/>
      <c r="G47" s="154"/>
      <c r="H47" s="53"/>
    </row>
    <row r="48" spans="2:10" s="28" customFormat="1" ht="12.75" customHeight="1">
      <c r="B48" s="6" t="s">
        <v>39</v>
      </c>
      <c r="C48" s="80" t="s">
        <v>350</v>
      </c>
      <c r="D48" s="81"/>
      <c r="E48" s="82"/>
      <c r="F48" s="63"/>
      <c r="G48" s="195">
        <v>141.89</v>
      </c>
      <c r="H48" s="53">
        <v>114.91</v>
      </c>
      <c r="J48" s="157"/>
    </row>
    <row r="49" spans="2:8" s="28" customFormat="1" ht="12.75" customHeight="1">
      <c r="B49" s="6" t="s">
        <v>41</v>
      </c>
      <c r="C49" s="76" t="s">
        <v>156</v>
      </c>
      <c r="D49" s="77"/>
      <c r="E49" s="78"/>
      <c r="F49" s="63"/>
      <c r="G49" s="154">
        <f>SUM(G50+G51+G52+G53+G54+G55)</f>
        <v>87553.93</v>
      </c>
      <c r="H49" s="154">
        <v>86422.84</v>
      </c>
    </row>
    <row r="50" spans="2:8" s="28" customFormat="1" ht="12.75" customHeight="1">
      <c r="B50" s="79" t="s">
        <v>157</v>
      </c>
      <c r="C50" s="77"/>
      <c r="D50" s="83" t="s">
        <v>158</v>
      </c>
      <c r="E50" s="84"/>
      <c r="F50" s="63"/>
      <c r="G50" s="154"/>
      <c r="H50" s="53"/>
    </row>
    <row r="51" spans="2:8" s="28" customFormat="1" ht="12.75" customHeight="1">
      <c r="B51" s="12" t="s">
        <v>159</v>
      </c>
      <c r="C51" s="70"/>
      <c r="D51" s="71" t="s">
        <v>160</v>
      </c>
      <c r="E51" s="85"/>
      <c r="F51" s="86"/>
      <c r="G51" s="155"/>
      <c r="H51" s="87"/>
    </row>
    <row r="52" spans="2:8" s="28" customFormat="1" ht="12.75" customHeight="1">
      <c r="B52" s="79" t="s">
        <v>161</v>
      </c>
      <c r="C52" s="70"/>
      <c r="D52" s="71" t="s">
        <v>162</v>
      </c>
      <c r="E52" s="13"/>
      <c r="F52" s="88"/>
      <c r="G52" s="195"/>
      <c r="H52" s="53"/>
    </row>
    <row r="53" spans="2:8" s="28" customFormat="1" ht="12.75" customHeight="1">
      <c r="B53" s="79" t="s">
        <v>163</v>
      </c>
      <c r="C53" s="70"/>
      <c r="D53" s="237" t="s">
        <v>164</v>
      </c>
      <c r="E53" s="232"/>
      <c r="F53" s="88"/>
      <c r="G53" s="195">
        <v>832.12</v>
      </c>
      <c r="H53" s="53">
        <v>521.32</v>
      </c>
    </row>
    <row r="54" spans="2:12" s="28" customFormat="1" ht="12.75" customHeight="1">
      <c r="B54" s="79" t="s">
        <v>165</v>
      </c>
      <c r="C54" s="70"/>
      <c r="D54" s="71" t="s">
        <v>166</v>
      </c>
      <c r="E54" s="13"/>
      <c r="F54" s="88"/>
      <c r="G54" s="195">
        <v>86721.81</v>
      </c>
      <c r="H54" s="53">
        <v>85901.53</v>
      </c>
      <c r="I54" s="178"/>
      <c r="J54" s="178"/>
      <c r="K54" s="178"/>
      <c r="L54" s="178"/>
    </row>
    <row r="55" spans="2:8" s="28" customFormat="1" ht="12.75" customHeight="1">
      <c r="B55" s="79" t="s">
        <v>167</v>
      </c>
      <c r="C55" s="70"/>
      <c r="D55" s="71" t="s">
        <v>168</v>
      </c>
      <c r="E55" s="13"/>
      <c r="F55" s="63"/>
      <c r="G55" s="154"/>
      <c r="H55" s="53"/>
    </row>
    <row r="56" spans="2:8" s="28" customFormat="1" ht="12.75" customHeight="1">
      <c r="B56" s="6" t="s">
        <v>55</v>
      </c>
      <c r="C56" s="89" t="s">
        <v>169</v>
      </c>
      <c r="D56" s="89"/>
      <c r="E56" s="21"/>
      <c r="F56" s="88"/>
      <c r="G56" s="194"/>
      <c r="H56" s="53"/>
    </row>
    <row r="57" spans="2:8" s="28" customFormat="1" ht="12.75" customHeight="1">
      <c r="B57" s="6" t="s">
        <v>58</v>
      </c>
      <c r="C57" s="89" t="s">
        <v>170</v>
      </c>
      <c r="D57" s="89"/>
      <c r="E57" s="21"/>
      <c r="F57" s="63"/>
      <c r="G57" s="195">
        <v>948.46</v>
      </c>
      <c r="H57" s="53">
        <v>2040.45</v>
      </c>
    </row>
    <row r="58" spans="2:8" s="28" customFormat="1" ht="20.25" customHeight="1">
      <c r="B58" s="4"/>
      <c r="C58" s="49" t="s">
        <v>171</v>
      </c>
      <c r="D58" s="50"/>
      <c r="E58" s="51"/>
      <c r="F58" s="63"/>
      <c r="G58" s="174">
        <f>SUM(G20+G41)</f>
        <v>1390822.9000000004</v>
      </c>
      <c r="H58" s="174">
        <f>SUM(H20+H41)</f>
        <v>1443396.7899999998</v>
      </c>
    </row>
    <row r="59" spans="2:8" s="28" customFormat="1" ht="12.75" customHeight="1">
      <c r="B59" s="2" t="s">
        <v>88</v>
      </c>
      <c r="C59" s="49" t="s">
        <v>172</v>
      </c>
      <c r="D59" s="49"/>
      <c r="E59" s="90"/>
      <c r="F59" s="63"/>
      <c r="G59" s="164">
        <f>SUM(G60:G63)</f>
        <v>1303224.24</v>
      </c>
      <c r="H59" s="164">
        <f>SUM(H60:H63)</f>
        <v>1356925.6000000003</v>
      </c>
    </row>
    <row r="60" spans="2:8" s="28" customFormat="1" ht="12.75" customHeight="1">
      <c r="B60" s="4" t="s">
        <v>29</v>
      </c>
      <c r="C60" s="72" t="s">
        <v>32</v>
      </c>
      <c r="D60" s="72"/>
      <c r="E60" s="63"/>
      <c r="F60" s="63"/>
      <c r="G60" s="195">
        <v>46072.52</v>
      </c>
      <c r="H60" s="201">
        <v>52061.59</v>
      </c>
    </row>
    <row r="61" spans="2:8" s="28" customFormat="1" ht="12.75" customHeight="1">
      <c r="B61" s="66" t="s">
        <v>39</v>
      </c>
      <c r="C61" s="67" t="s">
        <v>173</v>
      </c>
      <c r="D61" s="68"/>
      <c r="E61" s="69"/>
      <c r="F61" s="91"/>
      <c r="G61" s="202">
        <v>1245781.73</v>
      </c>
      <c r="H61" s="214">
        <v>1281745.62</v>
      </c>
    </row>
    <row r="62" spans="2:8" s="28" customFormat="1" ht="12.75" customHeight="1">
      <c r="B62" s="4" t="s">
        <v>41</v>
      </c>
      <c r="C62" s="227" t="s">
        <v>307</v>
      </c>
      <c r="D62" s="228"/>
      <c r="E62" s="229"/>
      <c r="F62" s="63"/>
      <c r="G62" s="195">
        <v>8561.24</v>
      </c>
      <c r="H62" s="201">
        <v>18033.29</v>
      </c>
    </row>
    <row r="63" spans="2:8" s="28" customFormat="1" ht="12.75" customHeight="1">
      <c r="B63" s="4" t="s">
        <v>174</v>
      </c>
      <c r="C63" s="72" t="s">
        <v>175</v>
      </c>
      <c r="D63" s="57"/>
      <c r="E63" s="52"/>
      <c r="F63" s="63"/>
      <c r="G63" s="195">
        <v>2808.75</v>
      </c>
      <c r="H63" s="195">
        <v>5085.1</v>
      </c>
    </row>
    <row r="64" spans="2:8" s="28" customFormat="1" ht="12.75" customHeight="1">
      <c r="B64" s="2" t="s">
        <v>97</v>
      </c>
      <c r="C64" s="49" t="s">
        <v>176</v>
      </c>
      <c r="D64" s="50"/>
      <c r="E64" s="51"/>
      <c r="F64" s="63"/>
      <c r="G64" s="164">
        <f>SUM(G69)</f>
        <v>86019.45</v>
      </c>
      <c r="H64" s="179">
        <f>SUM(H69)</f>
        <v>85303.70999999999</v>
      </c>
    </row>
    <row r="65" spans="2:8" s="28" customFormat="1" ht="12.75" customHeight="1">
      <c r="B65" s="4" t="s">
        <v>29</v>
      </c>
      <c r="C65" s="54" t="s">
        <v>177</v>
      </c>
      <c r="D65" s="92"/>
      <c r="E65" s="93"/>
      <c r="F65" s="63"/>
      <c r="G65" s="154"/>
      <c r="H65" s="53"/>
    </row>
    <row r="66" spans="2:8" s="28" customFormat="1" ht="12.75">
      <c r="B66" s="9" t="s">
        <v>123</v>
      </c>
      <c r="C66" s="94"/>
      <c r="D66" s="58" t="s">
        <v>178</v>
      </c>
      <c r="E66" s="95"/>
      <c r="F66" s="88"/>
      <c r="G66" s="154"/>
      <c r="H66" s="53"/>
    </row>
    <row r="67" spans="2:8" s="28" customFormat="1" ht="12.75" customHeight="1">
      <c r="B67" s="9" t="s">
        <v>124</v>
      </c>
      <c r="C67" s="57"/>
      <c r="D67" s="58" t="s">
        <v>179</v>
      </c>
      <c r="E67" s="61"/>
      <c r="F67" s="63"/>
      <c r="G67" s="154"/>
      <c r="H67" s="53"/>
    </row>
    <row r="68" spans="2:8" s="28" customFormat="1" ht="12.75" customHeight="1">
      <c r="B68" s="9" t="s">
        <v>180</v>
      </c>
      <c r="C68" s="57"/>
      <c r="D68" s="58" t="s">
        <v>181</v>
      </c>
      <c r="E68" s="61"/>
      <c r="F68" s="73"/>
      <c r="G68" s="154"/>
      <c r="H68" s="53"/>
    </row>
    <row r="69" spans="2:8" s="100" customFormat="1" ht="12.75" customHeight="1">
      <c r="B69" s="6" t="s">
        <v>39</v>
      </c>
      <c r="C69" s="96" t="s">
        <v>182</v>
      </c>
      <c r="D69" s="97"/>
      <c r="E69" s="98"/>
      <c r="F69" s="21"/>
      <c r="G69" s="99">
        <f>SUM(G80+G81+G82)</f>
        <v>86019.45</v>
      </c>
      <c r="H69" s="99">
        <f>SUM(H80+H81+H82)</f>
        <v>85303.70999999999</v>
      </c>
    </row>
    <row r="70" spans="2:8" s="28" customFormat="1" ht="12.75" customHeight="1">
      <c r="B70" s="9" t="s">
        <v>130</v>
      </c>
      <c r="C70" s="57"/>
      <c r="D70" s="58" t="s">
        <v>183</v>
      </c>
      <c r="E70" s="59"/>
      <c r="F70" s="63"/>
      <c r="G70" s="154"/>
      <c r="H70" s="53"/>
    </row>
    <row r="71" spans="2:8" s="28" customFormat="1" ht="12.75" customHeight="1">
      <c r="B71" s="9" t="s">
        <v>131</v>
      </c>
      <c r="C71" s="94"/>
      <c r="D71" s="58" t="s">
        <v>184</v>
      </c>
      <c r="E71" s="95"/>
      <c r="F71" s="88"/>
      <c r="G71" s="154"/>
      <c r="H71" s="53"/>
    </row>
    <row r="72" spans="2:8" s="28" customFormat="1" ht="12.75">
      <c r="B72" s="9" t="s">
        <v>132</v>
      </c>
      <c r="C72" s="94"/>
      <c r="D72" s="58" t="s">
        <v>185</v>
      </c>
      <c r="E72" s="95"/>
      <c r="F72" s="88"/>
      <c r="G72" s="154"/>
      <c r="H72" s="53"/>
    </row>
    <row r="73" spans="2:8" s="28" customFormat="1" ht="12.75">
      <c r="B73" s="101" t="s">
        <v>134</v>
      </c>
      <c r="C73" s="77"/>
      <c r="D73" s="102" t="s">
        <v>186</v>
      </c>
      <c r="E73" s="84"/>
      <c r="F73" s="88"/>
      <c r="G73" s="154"/>
      <c r="H73" s="53"/>
    </row>
    <row r="74" spans="2:8" s="28" customFormat="1" ht="12.75">
      <c r="B74" s="4" t="s">
        <v>136</v>
      </c>
      <c r="C74" s="65"/>
      <c r="D74" s="65" t="s">
        <v>187</v>
      </c>
      <c r="E74" s="59"/>
      <c r="F74" s="103"/>
      <c r="G74" s="154"/>
      <c r="H74" s="53"/>
    </row>
    <row r="75" spans="2:8" s="28" customFormat="1" ht="12.75" customHeight="1">
      <c r="B75" s="104" t="s">
        <v>137</v>
      </c>
      <c r="C75" s="97"/>
      <c r="D75" s="105" t="s">
        <v>188</v>
      </c>
      <c r="E75" s="22"/>
      <c r="F75" s="63"/>
      <c r="G75" s="154"/>
      <c r="H75" s="53"/>
    </row>
    <row r="76" spans="2:8" s="28" customFormat="1" ht="12.75" customHeight="1">
      <c r="B76" s="79" t="s">
        <v>189</v>
      </c>
      <c r="C76" s="70"/>
      <c r="D76" s="85"/>
      <c r="E76" s="13" t="s">
        <v>190</v>
      </c>
      <c r="F76" s="88"/>
      <c r="G76" s="154"/>
      <c r="H76" s="53"/>
    </row>
    <row r="77" spans="2:8" s="28" customFormat="1" ht="12.75" customHeight="1">
      <c r="B77" s="79" t="s">
        <v>191</v>
      </c>
      <c r="C77" s="70"/>
      <c r="D77" s="85"/>
      <c r="E77" s="13" t="s">
        <v>192</v>
      </c>
      <c r="F77" s="62"/>
      <c r="G77" s="154"/>
      <c r="H77" s="53"/>
    </row>
    <row r="78" spans="2:8" s="28" customFormat="1" ht="12.75" customHeight="1">
      <c r="B78" s="79" t="s">
        <v>139</v>
      </c>
      <c r="C78" s="81"/>
      <c r="D78" s="106" t="s">
        <v>193</v>
      </c>
      <c r="E78" s="17"/>
      <c r="F78" s="62"/>
      <c r="G78" s="154"/>
      <c r="H78" s="53"/>
    </row>
    <row r="79" spans="2:8" s="28" customFormat="1" ht="12.75" customHeight="1">
      <c r="B79" s="79" t="s">
        <v>141</v>
      </c>
      <c r="C79" s="107"/>
      <c r="D79" s="71" t="s">
        <v>194</v>
      </c>
      <c r="E79" s="15"/>
      <c r="F79" s="88"/>
      <c r="G79" s="154"/>
      <c r="H79" s="53"/>
    </row>
    <row r="80" spans="2:8" s="28" customFormat="1" ht="12.75" customHeight="1">
      <c r="B80" s="79" t="s">
        <v>142</v>
      </c>
      <c r="C80" s="57"/>
      <c r="D80" s="58" t="s">
        <v>195</v>
      </c>
      <c r="E80" s="61"/>
      <c r="F80" s="88"/>
      <c r="G80" s="195">
        <v>13324.07</v>
      </c>
      <c r="H80" s="53">
        <v>16634.78</v>
      </c>
    </row>
    <row r="81" spans="2:8" s="28" customFormat="1" ht="12.75" customHeight="1">
      <c r="B81" s="79" t="s">
        <v>144</v>
      </c>
      <c r="C81" s="57"/>
      <c r="D81" s="58" t="s">
        <v>196</v>
      </c>
      <c r="E81" s="61"/>
      <c r="F81" s="88"/>
      <c r="G81" s="195">
        <v>7295.38</v>
      </c>
      <c r="H81" s="53">
        <v>5442.51</v>
      </c>
    </row>
    <row r="82" spans="2:8" s="28" customFormat="1" ht="12.75" customHeight="1">
      <c r="B82" s="9" t="s">
        <v>197</v>
      </c>
      <c r="C82" s="70"/>
      <c r="D82" s="71" t="s">
        <v>198</v>
      </c>
      <c r="E82" s="13"/>
      <c r="F82" s="212"/>
      <c r="G82" s="195">
        <v>65400</v>
      </c>
      <c r="H82" s="53">
        <v>63226.42</v>
      </c>
    </row>
    <row r="83" spans="2:8" s="28" customFormat="1" ht="12.75" customHeight="1">
      <c r="B83" s="9" t="s">
        <v>199</v>
      </c>
      <c r="C83" s="57"/>
      <c r="D83" s="58" t="s">
        <v>200</v>
      </c>
      <c r="E83" s="61"/>
      <c r="F83" s="73"/>
      <c r="G83" s="154"/>
      <c r="H83" s="53"/>
    </row>
    <row r="84" spans="2:12" s="28" customFormat="1" ht="12.75" customHeight="1">
      <c r="B84" s="2" t="s">
        <v>99</v>
      </c>
      <c r="C84" s="108" t="s">
        <v>201</v>
      </c>
      <c r="D84" s="109"/>
      <c r="E84" s="110"/>
      <c r="F84" s="73"/>
      <c r="G84" s="180">
        <f>SUM(G90)</f>
        <v>1579.21</v>
      </c>
      <c r="H84" s="179">
        <f>SUM(H90)</f>
        <v>1167.48</v>
      </c>
      <c r="L84" s="157"/>
    </row>
    <row r="85" spans="2:8" s="28" customFormat="1" ht="12.75" customHeight="1">
      <c r="B85" s="4" t="s">
        <v>29</v>
      </c>
      <c r="C85" s="72" t="s">
        <v>202</v>
      </c>
      <c r="D85" s="57"/>
      <c r="E85" s="52"/>
      <c r="F85" s="73"/>
      <c r="G85" s="154"/>
      <c r="H85" s="53"/>
    </row>
    <row r="86" spans="2:8" s="28" customFormat="1" ht="12.75" customHeight="1">
      <c r="B86" s="4" t="s">
        <v>39</v>
      </c>
      <c r="C86" s="54" t="s">
        <v>203</v>
      </c>
      <c r="D86" s="92"/>
      <c r="E86" s="93"/>
      <c r="F86" s="63"/>
      <c r="G86" s="154"/>
      <c r="H86" s="53"/>
    </row>
    <row r="87" spans="2:8" s="28" customFormat="1" ht="12.75" customHeight="1">
      <c r="B87" s="9" t="s">
        <v>130</v>
      </c>
      <c r="C87" s="57"/>
      <c r="D87" s="58" t="s">
        <v>204</v>
      </c>
      <c r="E87" s="61"/>
      <c r="F87" s="63"/>
      <c r="G87" s="154"/>
      <c r="H87" s="53"/>
    </row>
    <row r="88" spans="2:8" s="28" customFormat="1" ht="12.75" customHeight="1">
      <c r="B88" s="9" t="s">
        <v>131</v>
      </c>
      <c r="C88" s="57"/>
      <c r="D88" s="58" t="s">
        <v>205</v>
      </c>
      <c r="E88" s="61"/>
      <c r="F88" s="63"/>
      <c r="G88" s="154"/>
      <c r="H88" s="53"/>
    </row>
    <row r="89" spans="2:8" s="28" customFormat="1" ht="12.75" customHeight="1">
      <c r="B89" s="6" t="s">
        <v>41</v>
      </c>
      <c r="C89" s="85" t="s">
        <v>206</v>
      </c>
      <c r="D89" s="85"/>
      <c r="E89" s="14"/>
      <c r="F89" s="63"/>
      <c r="G89" s="154"/>
      <c r="H89" s="53"/>
    </row>
    <row r="90" spans="2:8" s="28" customFormat="1" ht="12.75" customHeight="1">
      <c r="B90" s="66" t="s">
        <v>55</v>
      </c>
      <c r="C90" s="67" t="s">
        <v>207</v>
      </c>
      <c r="D90" s="68"/>
      <c r="E90" s="69"/>
      <c r="F90" s="63"/>
      <c r="G90" s="204">
        <f>SUM(G91+G92)</f>
        <v>1579.21</v>
      </c>
      <c r="H90" s="215">
        <f>SUM(H91+H92)</f>
        <v>1167.48</v>
      </c>
    </row>
    <row r="91" spans="2:8" s="28" customFormat="1" ht="12.75" customHeight="1">
      <c r="B91" s="9" t="s">
        <v>208</v>
      </c>
      <c r="C91" s="50"/>
      <c r="D91" s="58" t="s">
        <v>209</v>
      </c>
      <c r="E91" s="7"/>
      <c r="F91" s="62"/>
      <c r="G91" s="195">
        <v>411.73</v>
      </c>
      <c r="H91" s="201">
        <v>-566.06</v>
      </c>
    </row>
    <row r="92" spans="2:8" s="28" customFormat="1" ht="12.75" customHeight="1">
      <c r="B92" s="9" t="s">
        <v>211</v>
      </c>
      <c r="C92" s="50"/>
      <c r="D92" s="58" t="s">
        <v>212</v>
      </c>
      <c r="E92" s="7"/>
      <c r="F92" s="62"/>
      <c r="G92" s="195">
        <v>1167.48</v>
      </c>
      <c r="H92" s="201">
        <v>1733.54</v>
      </c>
    </row>
    <row r="93" spans="2:8" s="28" customFormat="1" ht="12.75" customHeight="1">
      <c r="B93" s="2" t="s">
        <v>101</v>
      </c>
      <c r="C93" s="108" t="s">
        <v>213</v>
      </c>
      <c r="D93" s="110"/>
      <c r="E93" s="110"/>
      <c r="F93" s="62"/>
      <c r="G93" s="154"/>
      <c r="H93" s="53"/>
    </row>
    <row r="94" spans="2:8" s="28" customFormat="1" ht="25.5" customHeight="1">
      <c r="B94" s="2"/>
      <c r="C94" s="230" t="s">
        <v>214</v>
      </c>
      <c r="D94" s="231"/>
      <c r="E94" s="232"/>
      <c r="F94" s="63"/>
      <c r="G94" s="174">
        <f>SUM(G59+G64+G84)</f>
        <v>1390822.9</v>
      </c>
      <c r="H94" s="174">
        <f>SUM(H59+H64+H84)</f>
        <v>1443396.7900000003</v>
      </c>
    </row>
    <row r="95" spans="2:8" s="28" customFormat="1" ht="9" customHeight="1">
      <c r="B95" s="111"/>
      <c r="C95" s="112"/>
      <c r="D95" s="112"/>
      <c r="E95" s="112"/>
      <c r="F95" s="112"/>
      <c r="G95" s="156"/>
      <c r="H95" s="46"/>
    </row>
    <row r="96" spans="1:8" s="28" customFormat="1" ht="12.75" customHeight="1">
      <c r="A96" s="203"/>
      <c r="B96" s="223" t="s">
        <v>351</v>
      </c>
      <c r="C96" s="223"/>
      <c r="D96" s="223"/>
      <c r="E96" s="223"/>
      <c r="F96" s="223"/>
      <c r="G96" s="224" t="s">
        <v>14</v>
      </c>
      <c r="H96" s="224"/>
    </row>
    <row r="97" spans="2:8" s="28" customFormat="1" ht="12" customHeight="1">
      <c r="B97" s="226" t="s">
        <v>352</v>
      </c>
      <c r="C97" s="226"/>
      <c r="D97" s="226"/>
      <c r="E97" s="226"/>
      <c r="F97" s="226"/>
      <c r="G97" s="226" t="s">
        <v>110</v>
      </c>
      <c r="H97" s="226"/>
    </row>
    <row r="98" spans="2:8" s="28" customFormat="1" ht="38.25" customHeight="1">
      <c r="B98" s="223" t="s">
        <v>15</v>
      </c>
      <c r="C98" s="223"/>
      <c r="D98" s="223"/>
      <c r="E98" s="223"/>
      <c r="F98" s="223"/>
      <c r="G98" s="224" t="s">
        <v>343</v>
      </c>
      <c r="H98" s="224"/>
    </row>
    <row r="99" spans="2:8" s="28" customFormat="1" ht="38.25" customHeight="1">
      <c r="B99" s="225"/>
      <c r="C99" s="225"/>
      <c r="D99" s="225"/>
      <c r="E99" s="225"/>
      <c r="F99" s="225"/>
      <c r="G99" s="225"/>
      <c r="H99" s="225"/>
    </row>
    <row r="100" spans="6:7" s="28" customFormat="1" ht="12.75">
      <c r="F100" s="46"/>
      <c r="G100" s="157"/>
    </row>
    <row r="101" spans="6:7" s="28" customFormat="1" ht="12.75">
      <c r="F101" s="46"/>
      <c r="G101" s="157"/>
    </row>
    <row r="102" spans="6:7" s="28" customFormat="1" ht="12.75">
      <c r="F102" s="46"/>
      <c r="G102" s="157"/>
    </row>
    <row r="103" spans="6:7" s="28" customFormat="1" ht="12.75">
      <c r="F103" s="46"/>
      <c r="G103" s="157"/>
    </row>
    <row r="104" spans="6:7" s="28" customFormat="1" ht="12.75">
      <c r="F104" s="46"/>
      <c r="G104" s="157"/>
    </row>
    <row r="105" spans="6:7" s="28" customFormat="1" ht="12.75">
      <c r="F105" s="46"/>
      <c r="G105" s="157"/>
    </row>
    <row r="106" spans="6:7" s="28" customFormat="1" ht="12.75">
      <c r="F106" s="46"/>
      <c r="G106" s="157"/>
    </row>
    <row r="107" spans="6:7" s="28" customFormat="1" ht="12.75">
      <c r="F107" s="46"/>
      <c r="G107" s="157"/>
    </row>
    <row r="108" spans="6:7" s="28" customFormat="1" ht="12.75">
      <c r="F108" s="46"/>
      <c r="G108" s="157"/>
    </row>
    <row r="109" spans="6:7" s="28" customFormat="1" ht="12.75">
      <c r="F109" s="46"/>
      <c r="G109" s="157"/>
    </row>
    <row r="110" spans="6:7" s="28" customFormat="1" ht="12.75">
      <c r="F110" s="46"/>
      <c r="G110" s="157"/>
    </row>
    <row r="111" spans="6:7" s="28" customFormat="1" ht="12.75">
      <c r="F111" s="46"/>
      <c r="G111" s="157"/>
    </row>
    <row r="112" spans="6:7" s="28" customFormat="1" ht="12.75">
      <c r="F112" s="46"/>
      <c r="G112" s="157"/>
    </row>
    <row r="113" spans="6:7" s="28" customFormat="1" ht="12.75">
      <c r="F113" s="46"/>
      <c r="G113" s="157"/>
    </row>
    <row r="114" spans="6:7" s="28" customFormat="1" ht="12.75">
      <c r="F114" s="46"/>
      <c r="G114" s="157"/>
    </row>
    <row r="115" spans="6:7" s="28" customFormat="1" ht="12.75">
      <c r="F115" s="46"/>
      <c r="G115" s="157"/>
    </row>
    <row r="116" spans="6:7" s="28" customFormat="1" ht="12.75">
      <c r="F116" s="46"/>
      <c r="G116" s="157"/>
    </row>
    <row r="117" spans="6:7" s="28" customFormat="1" ht="12.75">
      <c r="F117" s="46"/>
      <c r="G117" s="157"/>
    </row>
    <row r="118" spans="6:7" s="28" customFormat="1" ht="12.75">
      <c r="F118" s="46"/>
      <c r="G118" s="157"/>
    </row>
    <row r="119" spans="6:7" s="28" customFormat="1" ht="12.75">
      <c r="F119" s="46"/>
      <c r="G119" s="157"/>
    </row>
    <row r="120" spans="6:7" s="28" customFormat="1" ht="12.75">
      <c r="F120" s="46"/>
      <c r="G120" s="157"/>
    </row>
    <row r="121" spans="6:7" s="28" customFormat="1" ht="12.75">
      <c r="F121" s="46"/>
      <c r="G121" s="157"/>
    </row>
  </sheetData>
  <sheetProtection/>
  <mergeCells count="26">
    <mergeCell ref="F2:H2"/>
    <mergeCell ref="F3:H3"/>
    <mergeCell ref="B5:H6"/>
    <mergeCell ref="B7:H7"/>
    <mergeCell ref="B13:H13"/>
    <mergeCell ref="B14:H14"/>
    <mergeCell ref="B16:H16"/>
    <mergeCell ref="B17:H17"/>
    <mergeCell ref="B8:H8"/>
    <mergeCell ref="B9:H9"/>
    <mergeCell ref="B10:H11"/>
    <mergeCell ref="B12:F12"/>
    <mergeCell ref="C62:E62"/>
    <mergeCell ref="C94:E94"/>
    <mergeCell ref="B96:F96"/>
    <mergeCell ref="G96:H96"/>
    <mergeCell ref="E18:H18"/>
    <mergeCell ref="C19:E19"/>
    <mergeCell ref="D47:E47"/>
    <mergeCell ref="D53:E53"/>
    <mergeCell ref="B98:F98"/>
    <mergeCell ref="G98:H98"/>
    <mergeCell ref="B99:F99"/>
    <mergeCell ref="G99:H99"/>
    <mergeCell ref="B97:F97"/>
    <mergeCell ref="G97:H97"/>
  </mergeCells>
  <printOptions/>
  <pageMargins left="0.5511811023622047" right="0.35433070866141736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6">
      <selection activeCell="I52" sqref="I52"/>
    </sheetView>
  </sheetViews>
  <sheetFormatPr defaultColWidth="9.140625" defaultRowHeight="12.75"/>
  <cols>
    <col min="1" max="1" width="5.28125" style="10" customWidth="1"/>
    <col min="2" max="2" width="1.57421875" style="10" hidden="1" customWidth="1"/>
    <col min="3" max="3" width="30.140625" style="10" customWidth="1"/>
    <col min="4" max="4" width="18.00390625" style="10" customWidth="1"/>
    <col min="5" max="5" width="0" style="10" hidden="1" customWidth="1"/>
    <col min="6" max="6" width="1.7109375" style="10" hidden="1" customWidth="1"/>
    <col min="7" max="7" width="9.140625" style="10" customWidth="1"/>
    <col min="8" max="8" width="14.00390625" style="163" customWidth="1"/>
    <col min="9" max="9" width="17.421875" style="10" customWidth="1"/>
    <col min="10" max="10" width="9.140625" style="10" customWidth="1"/>
    <col min="11" max="11" width="13.140625" style="10" customWidth="1"/>
    <col min="12" max="12" width="15.00390625" style="10" customWidth="1"/>
    <col min="13" max="16384" width="9.140625" style="10" customWidth="1"/>
  </cols>
  <sheetData>
    <row r="1" spans="7:8" ht="12.75">
      <c r="G1" s="8"/>
      <c r="H1" s="158"/>
    </row>
    <row r="2" spans="4:9" ht="15.75">
      <c r="D2" s="24"/>
      <c r="F2" s="25" t="s">
        <v>16</v>
      </c>
      <c r="G2" s="25"/>
      <c r="H2" s="159"/>
      <c r="I2" s="26"/>
    </row>
    <row r="3" spans="6:9" ht="15.75">
      <c r="F3" s="25" t="s">
        <v>8</v>
      </c>
      <c r="G3" s="25"/>
      <c r="H3" s="159"/>
      <c r="I3" s="26"/>
    </row>
    <row r="5" spans="1:9" ht="15.75">
      <c r="A5" s="287" t="s">
        <v>17</v>
      </c>
      <c r="B5" s="252"/>
      <c r="C5" s="252"/>
      <c r="D5" s="252"/>
      <c r="E5" s="252"/>
      <c r="F5" s="252"/>
      <c r="G5" s="252"/>
      <c r="H5" s="252"/>
      <c r="I5" s="252"/>
    </row>
    <row r="6" spans="1:9" ht="15.75">
      <c r="A6" s="288" t="s">
        <v>18</v>
      </c>
      <c r="B6" s="252"/>
      <c r="C6" s="252"/>
      <c r="D6" s="252"/>
      <c r="E6" s="252"/>
      <c r="F6" s="252"/>
      <c r="G6" s="252"/>
      <c r="H6" s="252"/>
      <c r="I6" s="252"/>
    </row>
    <row r="7" spans="1:9" ht="15.75">
      <c r="A7" s="289" t="s">
        <v>114</v>
      </c>
      <c r="B7" s="290"/>
      <c r="C7" s="290"/>
      <c r="D7" s="290"/>
      <c r="E7" s="290"/>
      <c r="F7" s="290"/>
      <c r="G7" s="290"/>
      <c r="H7" s="290"/>
      <c r="I7" s="290"/>
    </row>
    <row r="8" spans="1:9" ht="15">
      <c r="A8" s="278" t="s">
        <v>19</v>
      </c>
      <c r="B8" s="279"/>
      <c r="C8" s="279"/>
      <c r="D8" s="279"/>
      <c r="E8" s="279"/>
      <c r="F8" s="279"/>
      <c r="G8" s="279"/>
      <c r="H8" s="279"/>
      <c r="I8" s="279"/>
    </row>
    <row r="9" spans="1:9" ht="15">
      <c r="A9" s="278" t="s">
        <v>115</v>
      </c>
      <c r="B9" s="279"/>
      <c r="C9" s="279"/>
      <c r="D9" s="279"/>
      <c r="E9" s="279"/>
      <c r="F9" s="279"/>
      <c r="G9" s="279"/>
      <c r="H9" s="279"/>
      <c r="I9" s="279"/>
    </row>
    <row r="10" spans="1:9" ht="15">
      <c r="A10" s="278" t="s">
        <v>20</v>
      </c>
      <c r="B10" s="279"/>
      <c r="C10" s="279"/>
      <c r="D10" s="279"/>
      <c r="E10" s="279"/>
      <c r="F10" s="279"/>
      <c r="G10" s="279"/>
      <c r="H10" s="279"/>
      <c r="I10" s="279"/>
    </row>
    <row r="11" spans="1:9" ht="15">
      <c r="A11" s="278" t="s">
        <v>21</v>
      </c>
      <c r="B11" s="252"/>
      <c r="C11" s="252"/>
      <c r="D11" s="252"/>
      <c r="E11" s="252"/>
      <c r="F11" s="252"/>
      <c r="G11" s="252"/>
      <c r="H11" s="252"/>
      <c r="I11" s="252"/>
    </row>
    <row r="12" spans="1:9" ht="15">
      <c r="A12" s="286"/>
      <c r="B12" s="279"/>
      <c r="C12" s="279"/>
      <c r="D12" s="279"/>
      <c r="E12" s="279"/>
      <c r="F12" s="279"/>
      <c r="G12" s="279"/>
      <c r="H12" s="279"/>
      <c r="I12" s="279"/>
    </row>
    <row r="13" spans="1:9" ht="15">
      <c r="A13" s="283" t="s">
        <v>22</v>
      </c>
      <c r="B13" s="284"/>
      <c r="C13" s="284"/>
      <c r="D13" s="284"/>
      <c r="E13" s="284"/>
      <c r="F13" s="284"/>
      <c r="G13" s="284"/>
      <c r="H13" s="284"/>
      <c r="I13" s="284"/>
    </row>
    <row r="14" spans="1:9" ht="1.5" customHeight="1">
      <c r="A14" s="278"/>
      <c r="B14" s="279"/>
      <c r="C14" s="279"/>
      <c r="D14" s="279"/>
      <c r="E14" s="279"/>
      <c r="F14" s="279"/>
      <c r="G14" s="279"/>
      <c r="H14" s="279"/>
      <c r="I14" s="279"/>
    </row>
    <row r="15" spans="1:9" ht="15">
      <c r="A15" s="283" t="s">
        <v>355</v>
      </c>
      <c r="B15" s="284"/>
      <c r="C15" s="284"/>
      <c r="D15" s="284"/>
      <c r="E15" s="284"/>
      <c r="F15" s="284"/>
      <c r="G15" s="284"/>
      <c r="H15" s="284"/>
      <c r="I15" s="284"/>
    </row>
    <row r="16" spans="1:9" ht="9.75" customHeight="1">
      <c r="A16" s="27"/>
      <c r="B16" s="30"/>
      <c r="C16" s="30"/>
      <c r="D16" s="30"/>
      <c r="E16" s="30"/>
      <c r="F16" s="30"/>
      <c r="G16" s="30"/>
      <c r="H16" s="160"/>
      <c r="I16" s="30"/>
    </row>
    <row r="17" spans="1:9" ht="15">
      <c r="A17" s="285" t="s">
        <v>357</v>
      </c>
      <c r="B17" s="279"/>
      <c r="C17" s="279"/>
      <c r="D17" s="279"/>
      <c r="E17" s="279"/>
      <c r="F17" s="279"/>
      <c r="G17" s="279"/>
      <c r="H17" s="279"/>
      <c r="I17" s="279"/>
    </row>
    <row r="18" spans="1:9" ht="15">
      <c r="A18" s="278" t="s">
        <v>23</v>
      </c>
      <c r="B18" s="279"/>
      <c r="C18" s="279"/>
      <c r="D18" s="279"/>
      <c r="E18" s="279"/>
      <c r="F18" s="279"/>
      <c r="G18" s="279"/>
      <c r="H18" s="279"/>
      <c r="I18" s="279"/>
    </row>
    <row r="19" spans="1:9" s="30" customFormat="1" ht="15">
      <c r="A19" s="280" t="s">
        <v>349</v>
      </c>
      <c r="B19" s="279"/>
      <c r="C19" s="279"/>
      <c r="D19" s="279"/>
      <c r="E19" s="279"/>
      <c r="F19" s="279"/>
      <c r="G19" s="279"/>
      <c r="H19" s="279"/>
      <c r="I19" s="279"/>
    </row>
    <row r="20" spans="1:9" s="32" customFormat="1" ht="49.5" customHeight="1">
      <c r="A20" s="281" t="s">
        <v>338</v>
      </c>
      <c r="B20" s="281"/>
      <c r="C20" s="281" t="s">
        <v>339</v>
      </c>
      <c r="D20" s="282"/>
      <c r="E20" s="282"/>
      <c r="F20" s="282"/>
      <c r="G20" s="31" t="s">
        <v>24</v>
      </c>
      <c r="H20" s="161" t="s">
        <v>25</v>
      </c>
      <c r="I20" s="31" t="s">
        <v>26</v>
      </c>
    </row>
    <row r="21" spans="1:9" ht="15.75">
      <c r="A21" s="33" t="s">
        <v>27</v>
      </c>
      <c r="B21" s="34" t="s">
        <v>28</v>
      </c>
      <c r="C21" s="276" t="s">
        <v>28</v>
      </c>
      <c r="D21" s="277"/>
      <c r="E21" s="277"/>
      <c r="F21" s="277"/>
      <c r="G21" s="34"/>
      <c r="H21" s="197">
        <f>SUM(H22+H29)</f>
        <v>1155533.7699999998</v>
      </c>
      <c r="I21" s="197">
        <f>SUM(I22+I29)</f>
        <v>1223915.25</v>
      </c>
    </row>
    <row r="22" spans="1:9" ht="15.75">
      <c r="A22" s="36" t="s">
        <v>29</v>
      </c>
      <c r="B22" s="37" t="s">
        <v>30</v>
      </c>
      <c r="C22" s="275" t="s">
        <v>30</v>
      </c>
      <c r="D22" s="275"/>
      <c r="E22" s="275"/>
      <c r="F22" s="275"/>
      <c r="G22" s="37"/>
      <c r="H22" s="190">
        <f>SUM(H23+H24+H25+H26)</f>
        <v>1149413.5599999998</v>
      </c>
      <c r="I22" s="198">
        <f>SUM(I23+I24+I25+I26)</f>
        <v>1217645.22</v>
      </c>
    </row>
    <row r="23" spans="1:11" ht="15.75">
      <c r="A23" s="36" t="s">
        <v>31</v>
      </c>
      <c r="B23" s="37" t="s">
        <v>32</v>
      </c>
      <c r="C23" s="275" t="s">
        <v>32</v>
      </c>
      <c r="D23" s="275"/>
      <c r="E23" s="275"/>
      <c r="F23" s="275"/>
      <c r="G23" s="37"/>
      <c r="H23" s="217">
        <v>875902</v>
      </c>
      <c r="I23" s="199">
        <v>953064.43</v>
      </c>
      <c r="K23" s="163"/>
    </row>
    <row r="24" spans="1:9" ht="15.75">
      <c r="A24" s="36" t="s">
        <v>33</v>
      </c>
      <c r="B24" s="39" t="s">
        <v>34</v>
      </c>
      <c r="C24" s="272" t="s">
        <v>34</v>
      </c>
      <c r="D24" s="272"/>
      <c r="E24" s="272"/>
      <c r="F24" s="272"/>
      <c r="G24" s="39"/>
      <c r="H24" s="190">
        <v>255881.38</v>
      </c>
      <c r="I24" s="199">
        <v>242667.12</v>
      </c>
    </row>
    <row r="25" spans="1:9" ht="15.75">
      <c r="A25" s="36" t="s">
        <v>35</v>
      </c>
      <c r="B25" s="37" t="s">
        <v>36</v>
      </c>
      <c r="C25" s="272" t="s">
        <v>36</v>
      </c>
      <c r="D25" s="272"/>
      <c r="E25" s="272"/>
      <c r="F25" s="272"/>
      <c r="G25" s="37"/>
      <c r="H25" s="190">
        <v>10038.15</v>
      </c>
      <c r="I25" s="199">
        <v>12215.29</v>
      </c>
    </row>
    <row r="26" spans="1:9" ht="15.75">
      <c r="A26" s="36" t="s">
        <v>37</v>
      </c>
      <c r="B26" s="39" t="s">
        <v>38</v>
      </c>
      <c r="C26" s="272" t="s">
        <v>38</v>
      </c>
      <c r="D26" s="272"/>
      <c r="E26" s="272"/>
      <c r="F26" s="272"/>
      <c r="G26" s="39"/>
      <c r="H26" s="189">
        <v>7592.03</v>
      </c>
      <c r="I26" s="199">
        <v>9698.38</v>
      </c>
    </row>
    <row r="27" spans="1:9" ht="15.75">
      <c r="A27" s="36" t="s">
        <v>39</v>
      </c>
      <c r="B27" s="37" t="s">
        <v>40</v>
      </c>
      <c r="C27" s="272" t="s">
        <v>40</v>
      </c>
      <c r="D27" s="272"/>
      <c r="E27" s="272"/>
      <c r="F27" s="272"/>
      <c r="G27" s="37"/>
      <c r="H27" s="205"/>
      <c r="I27" s="206"/>
    </row>
    <row r="28" spans="1:9" ht="15.75">
      <c r="A28" s="36" t="s">
        <v>41</v>
      </c>
      <c r="B28" s="37" t="s">
        <v>42</v>
      </c>
      <c r="C28" s="272" t="s">
        <v>42</v>
      </c>
      <c r="D28" s="272"/>
      <c r="E28" s="272"/>
      <c r="F28" s="272"/>
      <c r="G28" s="37"/>
      <c r="H28" s="205">
        <v>6120.21</v>
      </c>
      <c r="I28" s="206">
        <v>6270.03</v>
      </c>
    </row>
    <row r="29" spans="1:9" ht="31.5">
      <c r="A29" s="36" t="s">
        <v>43</v>
      </c>
      <c r="B29" s="39" t="s">
        <v>44</v>
      </c>
      <c r="C29" s="272" t="s">
        <v>44</v>
      </c>
      <c r="D29" s="272"/>
      <c r="E29" s="272"/>
      <c r="F29" s="272"/>
      <c r="G29" s="39"/>
      <c r="H29" s="190">
        <v>6120.21</v>
      </c>
      <c r="I29" s="198">
        <v>6270.03</v>
      </c>
    </row>
    <row r="30" spans="1:9" ht="31.5">
      <c r="A30" s="36" t="s">
        <v>45</v>
      </c>
      <c r="B30" s="39" t="s">
        <v>46</v>
      </c>
      <c r="C30" s="272" t="s">
        <v>46</v>
      </c>
      <c r="D30" s="272"/>
      <c r="E30" s="272"/>
      <c r="F30" s="272"/>
      <c r="G30" s="39"/>
      <c r="H30" s="205"/>
      <c r="I30" s="206"/>
    </row>
    <row r="31" spans="1:9" ht="15.75">
      <c r="A31" s="33" t="s">
        <v>47</v>
      </c>
      <c r="B31" s="34" t="s">
        <v>48</v>
      </c>
      <c r="C31" s="276" t="s">
        <v>48</v>
      </c>
      <c r="D31" s="276"/>
      <c r="E31" s="276"/>
      <c r="F31" s="276"/>
      <c r="G31" s="34"/>
      <c r="H31" s="197">
        <f>SUM(H32:H45)</f>
        <v>-1155121.2799999998</v>
      </c>
      <c r="I31" s="181">
        <f>SUM(I32:I45)</f>
        <v>-1224435.12</v>
      </c>
    </row>
    <row r="32" spans="1:9" ht="15.75">
      <c r="A32" s="36" t="s">
        <v>29</v>
      </c>
      <c r="B32" s="37" t="s">
        <v>49</v>
      </c>
      <c r="C32" s="272" t="s">
        <v>50</v>
      </c>
      <c r="D32" s="274"/>
      <c r="E32" s="274"/>
      <c r="F32" s="274"/>
      <c r="G32" s="37"/>
      <c r="H32" s="190">
        <v>-966451.89</v>
      </c>
      <c r="I32" s="218">
        <v>-1025957.64</v>
      </c>
    </row>
    <row r="33" spans="1:9" ht="15.75">
      <c r="A33" s="36" t="s">
        <v>39</v>
      </c>
      <c r="B33" s="37" t="s">
        <v>51</v>
      </c>
      <c r="C33" s="272" t="s">
        <v>52</v>
      </c>
      <c r="D33" s="274"/>
      <c r="E33" s="274"/>
      <c r="F33" s="274"/>
      <c r="G33" s="37"/>
      <c r="H33" s="189">
        <v>-38571.94</v>
      </c>
      <c r="I33" s="36">
        <v>-43105.53</v>
      </c>
    </row>
    <row r="34" spans="1:9" ht="15.75">
      <c r="A34" s="36" t="s">
        <v>41</v>
      </c>
      <c r="B34" s="37" t="s">
        <v>53</v>
      </c>
      <c r="C34" s="272" t="s">
        <v>54</v>
      </c>
      <c r="D34" s="274"/>
      <c r="E34" s="274"/>
      <c r="F34" s="274"/>
      <c r="G34" s="37"/>
      <c r="H34" s="190">
        <v>-50573.14</v>
      </c>
      <c r="I34" s="36">
        <v>-52192.63</v>
      </c>
    </row>
    <row r="35" spans="1:9" ht="15.75">
      <c r="A35" s="36" t="s">
        <v>55</v>
      </c>
      <c r="B35" s="37" t="s">
        <v>56</v>
      </c>
      <c r="C35" s="275" t="s">
        <v>57</v>
      </c>
      <c r="D35" s="274"/>
      <c r="E35" s="274"/>
      <c r="F35" s="274"/>
      <c r="G35" s="37"/>
      <c r="H35" s="190">
        <v>-390</v>
      </c>
      <c r="I35" s="36">
        <v>-289.62</v>
      </c>
    </row>
    <row r="36" spans="1:9" ht="15.75">
      <c r="A36" s="36" t="s">
        <v>58</v>
      </c>
      <c r="B36" s="37" t="s">
        <v>59</v>
      </c>
      <c r="C36" s="275" t="s">
        <v>60</v>
      </c>
      <c r="D36" s="274"/>
      <c r="E36" s="274"/>
      <c r="F36" s="274"/>
      <c r="G36" s="37"/>
      <c r="H36" s="189">
        <v>-1101.67</v>
      </c>
      <c r="I36" s="36">
        <v>-1115.97</v>
      </c>
    </row>
    <row r="37" spans="1:9" ht="15.75">
      <c r="A37" s="36" t="s">
        <v>61</v>
      </c>
      <c r="B37" s="37" t="s">
        <v>62</v>
      </c>
      <c r="C37" s="275" t="s">
        <v>63</v>
      </c>
      <c r="D37" s="274"/>
      <c r="E37" s="274"/>
      <c r="F37" s="274"/>
      <c r="G37" s="37"/>
      <c r="H37" s="190">
        <v>-1488</v>
      </c>
      <c r="I37" s="218">
        <v>-4576</v>
      </c>
    </row>
    <row r="38" spans="1:9" ht="15.75">
      <c r="A38" s="36" t="s">
        <v>64</v>
      </c>
      <c r="B38" s="37" t="s">
        <v>65</v>
      </c>
      <c r="C38" s="275" t="s">
        <v>66</v>
      </c>
      <c r="D38" s="274"/>
      <c r="E38" s="274"/>
      <c r="F38" s="274"/>
      <c r="G38" s="37"/>
      <c r="H38" s="190">
        <v>-756.96</v>
      </c>
      <c r="I38" s="39">
        <v>-756.95</v>
      </c>
    </row>
    <row r="39" spans="1:9" ht="15.75">
      <c r="A39" s="36" t="s">
        <v>67</v>
      </c>
      <c r="B39" s="37" t="s">
        <v>68</v>
      </c>
      <c r="C39" s="272" t="s">
        <v>68</v>
      </c>
      <c r="D39" s="274"/>
      <c r="E39" s="274"/>
      <c r="F39" s="274"/>
      <c r="G39" s="37"/>
      <c r="H39" s="190">
        <v>-15307.68</v>
      </c>
      <c r="I39" s="39">
        <v>-3189.06</v>
      </c>
    </row>
    <row r="40" spans="1:9" ht="15.75">
      <c r="A40" s="36" t="s">
        <v>69</v>
      </c>
      <c r="B40" s="37" t="s">
        <v>70</v>
      </c>
      <c r="C40" s="275" t="s">
        <v>70</v>
      </c>
      <c r="D40" s="274"/>
      <c r="E40" s="274"/>
      <c r="F40" s="274"/>
      <c r="G40" s="37"/>
      <c r="H40" s="189">
        <v>-19132.8</v>
      </c>
      <c r="I40" s="39">
        <v>-24878.97</v>
      </c>
    </row>
    <row r="41" spans="1:9" ht="15.75" customHeight="1">
      <c r="A41" s="36" t="s">
        <v>71</v>
      </c>
      <c r="B41" s="37" t="s">
        <v>72</v>
      </c>
      <c r="C41" s="272" t="s">
        <v>73</v>
      </c>
      <c r="D41" s="273"/>
      <c r="E41" s="273"/>
      <c r="F41" s="273"/>
      <c r="G41" s="37"/>
      <c r="H41" s="190">
        <v>-40001.63</v>
      </c>
      <c r="I41" s="219">
        <v>-43584.1</v>
      </c>
    </row>
    <row r="42" spans="1:9" ht="15.75" customHeight="1">
      <c r="A42" s="36" t="s">
        <v>74</v>
      </c>
      <c r="B42" s="37" t="s">
        <v>75</v>
      </c>
      <c r="C42" s="272" t="s">
        <v>76</v>
      </c>
      <c r="D42" s="274"/>
      <c r="E42" s="274"/>
      <c r="F42" s="274"/>
      <c r="G42" s="37"/>
      <c r="H42" s="190"/>
      <c r="I42" s="39"/>
    </row>
    <row r="43" spans="1:9" ht="15.75">
      <c r="A43" s="36" t="s">
        <v>77</v>
      </c>
      <c r="B43" s="37" t="s">
        <v>78</v>
      </c>
      <c r="C43" s="272" t="s">
        <v>79</v>
      </c>
      <c r="D43" s="274"/>
      <c r="E43" s="274"/>
      <c r="F43" s="274"/>
      <c r="G43" s="37"/>
      <c r="H43" s="190"/>
      <c r="I43" s="39"/>
    </row>
    <row r="44" spans="1:9" ht="15.75">
      <c r="A44" s="36" t="s">
        <v>80</v>
      </c>
      <c r="B44" s="37" t="s">
        <v>81</v>
      </c>
      <c r="C44" s="272" t="s">
        <v>82</v>
      </c>
      <c r="D44" s="274"/>
      <c r="E44" s="274"/>
      <c r="F44" s="274"/>
      <c r="G44" s="37"/>
      <c r="H44" s="190">
        <v>-15159.03</v>
      </c>
      <c r="I44" s="39">
        <v>-15904.87</v>
      </c>
    </row>
    <row r="45" spans="1:9" ht="33" customHeight="1">
      <c r="A45" s="36" t="s">
        <v>83</v>
      </c>
      <c r="B45" s="37" t="s">
        <v>84</v>
      </c>
      <c r="C45" s="259" t="s">
        <v>85</v>
      </c>
      <c r="D45" s="260"/>
      <c r="E45" s="260"/>
      <c r="F45" s="261"/>
      <c r="G45" s="37"/>
      <c r="H45" s="207">
        <v>-6186.54</v>
      </c>
      <c r="I45" s="40">
        <v>-8883.78</v>
      </c>
    </row>
    <row r="46" spans="1:9" ht="18" customHeight="1">
      <c r="A46" s="34" t="s">
        <v>86</v>
      </c>
      <c r="B46" s="38" t="s">
        <v>87</v>
      </c>
      <c r="C46" s="264" t="s">
        <v>87</v>
      </c>
      <c r="D46" s="265"/>
      <c r="E46" s="265"/>
      <c r="F46" s="266"/>
      <c r="G46" s="38"/>
      <c r="H46" s="209">
        <f>SUM(H21+H31)</f>
        <v>412.4899999999907</v>
      </c>
      <c r="I46" s="209">
        <f>SUM(I21+I31)</f>
        <v>-519.8700000001118</v>
      </c>
    </row>
    <row r="47" spans="1:9" ht="17.25" customHeight="1">
      <c r="A47" s="34" t="s">
        <v>88</v>
      </c>
      <c r="B47" s="34" t="s">
        <v>89</v>
      </c>
      <c r="C47" s="270" t="s">
        <v>89</v>
      </c>
      <c r="D47" s="265"/>
      <c r="E47" s="265"/>
      <c r="F47" s="266"/>
      <c r="G47" s="35"/>
      <c r="H47" s="209"/>
      <c r="I47" s="210"/>
    </row>
    <row r="48" spans="1:9" ht="16.5" customHeight="1">
      <c r="A48" s="39" t="s">
        <v>90</v>
      </c>
      <c r="B48" s="37" t="s">
        <v>91</v>
      </c>
      <c r="C48" s="259" t="s">
        <v>92</v>
      </c>
      <c r="D48" s="260"/>
      <c r="E48" s="260"/>
      <c r="F48" s="261"/>
      <c r="G48" s="40"/>
      <c r="H48" s="211"/>
      <c r="I48" s="208"/>
    </row>
    <row r="49" spans="1:9" ht="17.25" customHeight="1">
      <c r="A49" s="39" t="s">
        <v>39</v>
      </c>
      <c r="B49" s="37" t="s">
        <v>93</v>
      </c>
      <c r="C49" s="259" t="s">
        <v>93</v>
      </c>
      <c r="D49" s="260"/>
      <c r="E49" s="260"/>
      <c r="F49" s="261"/>
      <c r="G49" s="40"/>
      <c r="H49" s="211"/>
      <c r="I49" s="208"/>
    </row>
    <row r="50" spans="1:9" ht="18" customHeight="1">
      <c r="A50" s="39" t="s">
        <v>94</v>
      </c>
      <c r="B50" s="37" t="s">
        <v>95</v>
      </c>
      <c r="C50" s="259" t="s">
        <v>96</v>
      </c>
      <c r="D50" s="260"/>
      <c r="E50" s="260"/>
      <c r="F50" s="261"/>
      <c r="G50" s="40"/>
      <c r="H50" s="211"/>
      <c r="I50" s="208"/>
    </row>
    <row r="51" spans="1:11" ht="15.75">
      <c r="A51" s="34" t="s">
        <v>97</v>
      </c>
      <c r="B51" s="38" t="s">
        <v>98</v>
      </c>
      <c r="C51" s="264" t="s">
        <v>98</v>
      </c>
      <c r="D51" s="265"/>
      <c r="E51" s="265"/>
      <c r="F51" s="266"/>
      <c r="G51" s="35"/>
      <c r="H51" s="209">
        <v>-0.77</v>
      </c>
      <c r="I51" s="210">
        <v>-46.17</v>
      </c>
      <c r="J51" s="213"/>
      <c r="K51" s="213"/>
    </row>
    <row r="52" spans="1:9" ht="30" customHeight="1">
      <c r="A52" s="34" t="s">
        <v>99</v>
      </c>
      <c r="B52" s="38" t="s">
        <v>100</v>
      </c>
      <c r="C52" s="271" t="s">
        <v>100</v>
      </c>
      <c r="D52" s="268"/>
      <c r="E52" s="268"/>
      <c r="F52" s="269"/>
      <c r="G52" s="35"/>
      <c r="H52" s="209"/>
      <c r="I52" s="210"/>
    </row>
    <row r="53" spans="1:9" ht="15.75">
      <c r="A53" s="34" t="s">
        <v>101</v>
      </c>
      <c r="B53" s="38" t="s">
        <v>102</v>
      </c>
      <c r="C53" s="264" t="s">
        <v>102</v>
      </c>
      <c r="D53" s="265"/>
      <c r="E53" s="265"/>
      <c r="F53" s="266"/>
      <c r="G53" s="35"/>
      <c r="H53" s="209"/>
      <c r="I53" s="210"/>
    </row>
    <row r="54" spans="1:9" ht="30" customHeight="1">
      <c r="A54" s="34" t="s">
        <v>103</v>
      </c>
      <c r="B54" s="34" t="s">
        <v>104</v>
      </c>
      <c r="C54" s="267" t="s">
        <v>104</v>
      </c>
      <c r="D54" s="268"/>
      <c r="E54" s="268"/>
      <c r="F54" s="269"/>
      <c r="G54" s="35"/>
      <c r="H54" s="209">
        <f>SUM(H56)</f>
        <v>411.73</v>
      </c>
      <c r="I54" s="209">
        <f>SUM(I56)</f>
        <v>-566.0400000001117</v>
      </c>
    </row>
    <row r="55" spans="1:9" ht="15.75">
      <c r="A55" s="34" t="s">
        <v>29</v>
      </c>
      <c r="B55" s="34" t="s">
        <v>105</v>
      </c>
      <c r="C55" s="270" t="s">
        <v>105</v>
      </c>
      <c r="D55" s="265"/>
      <c r="E55" s="265"/>
      <c r="F55" s="266"/>
      <c r="G55" s="35"/>
      <c r="H55" s="209"/>
      <c r="I55" s="210"/>
    </row>
    <row r="56" spans="1:9" ht="15.75">
      <c r="A56" s="34" t="s">
        <v>106</v>
      </c>
      <c r="B56" s="38" t="s">
        <v>107</v>
      </c>
      <c r="C56" s="264" t="s">
        <v>107</v>
      </c>
      <c r="D56" s="265"/>
      <c r="E56" s="265"/>
      <c r="F56" s="266"/>
      <c r="G56" s="35"/>
      <c r="H56" s="211">
        <v>411.73</v>
      </c>
      <c r="I56" s="211">
        <f>SUM(I46+I51)</f>
        <v>-566.0400000001117</v>
      </c>
    </row>
    <row r="57" spans="1:9" ht="15.75">
      <c r="A57" s="39" t="s">
        <v>29</v>
      </c>
      <c r="B57" s="37" t="s">
        <v>108</v>
      </c>
      <c r="C57" s="259" t="s">
        <v>108</v>
      </c>
      <c r="D57" s="260"/>
      <c r="E57" s="260"/>
      <c r="F57" s="261"/>
      <c r="G57" s="40"/>
      <c r="H57" s="211"/>
      <c r="I57" s="208"/>
    </row>
    <row r="58" spans="1:9" ht="15.75">
      <c r="A58" s="39" t="s">
        <v>39</v>
      </c>
      <c r="B58" s="37" t="s">
        <v>109</v>
      </c>
      <c r="C58" s="259" t="s">
        <v>109</v>
      </c>
      <c r="D58" s="260"/>
      <c r="E58" s="260"/>
      <c r="F58" s="261"/>
      <c r="G58" s="40"/>
      <c r="H58" s="211"/>
      <c r="I58" s="208"/>
    </row>
    <row r="59" spans="1:9" ht="12.75">
      <c r="A59" s="44"/>
      <c r="B59" s="44"/>
      <c r="C59" s="44"/>
      <c r="D59" s="44"/>
      <c r="G59" s="20"/>
      <c r="H59" s="162"/>
      <c r="I59" s="20"/>
    </row>
    <row r="60" spans="1:9" ht="15.75" customHeight="1">
      <c r="A60" s="262" t="s">
        <v>351</v>
      </c>
      <c r="B60" s="262"/>
      <c r="C60" s="262"/>
      <c r="D60" s="262"/>
      <c r="E60" s="262"/>
      <c r="F60" s="262"/>
      <c r="G60" s="262"/>
      <c r="H60" s="263" t="s">
        <v>14</v>
      </c>
      <c r="I60" s="263"/>
    </row>
    <row r="61" spans="1:9" s="30" customFormat="1" ht="34.5" customHeight="1">
      <c r="A61" s="257" t="s">
        <v>210</v>
      </c>
      <c r="B61" s="257"/>
      <c r="C61" s="257"/>
      <c r="D61" s="257"/>
      <c r="E61" s="257"/>
      <c r="F61" s="257"/>
      <c r="G61" s="257"/>
      <c r="H61" s="258" t="s">
        <v>110</v>
      </c>
      <c r="I61" s="258"/>
    </row>
    <row r="62" spans="1:9" ht="15.75">
      <c r="A62" s="254" t="s">
        <v>15</v>
      </c>
      <c r="B62" s="254"/>
      <c r="C62" s="254"/>
      <c r="D62" s="254"/>
      <c r="E62" s="254"/>
      <c r="F62" s="254"/>
      <c r="G62" s="254"/>
      <c r="H62" s="255" t="s">
        <v>347</v>
      </c>
      <c r="I62" s="256"/>
    </row>
  </sheetData>
  <sheetProtection/>
  <mergeCells count="60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2:G62"/>
    <mergeCell ref="H62:I62"/>
    <mergeCell ref="A61:G61"/>
    <mergeCell ref="H61:I61"/>
    <mergeCell ref="C57:F57"/>
    <mergeCell ref="C58:F58"/>
    <mergeCell ref="A60:G60"/>
    <mergeCell ref="H60:I60"/>
  </mergeCells>
  <printOptions/>
  <pageMargins left="0.5511811023622047" right="0.35433070866141736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111"/>
  <sheetViews>
    <sheetView zoomScale="90" zoomScaleNormal="90" zoomScalePageLayoutView="0" workbookViewId="0" topLeftCell="A79">
      <selection activeCell="L21" sqref="L21"/>
    </sheetView>
  </sheetViews>
  <sheetFormatPr defaultColWidth="9.140625" defaultRowHeight="12.75"/>
  <cols>
    <col min="1" max="2" width="9.140625" style="1" customWidth="1"/>
    <col min="3" max="3" width="5.8515625" style="1" customWidth="1"/>
    <col min="4" max="5" width="1.28515625" style="28" customWidth="1"/>
    <col min="6" max="6" width="2.7109375" style="28" customWidth="1"/>
    <col min="7" max="7" width="27.140625" style="28" customWidth="1"/>
    <col min="8" max="8" width="8.28125" style="46" customWidth="1"/>
    <col min="9" max="9" width="12.00390625" style="151" customWidth="1"/>
    <col min="10" max="10" width="13.28125" style="151" customWidth="1"/>
    <col min="11" max="11" width="10.7109375" style="1" customWidth="1"/>
    <col min="12" max="12" width="9.28125" style="1" customWidth="1"/>
    <col min="13" max="13" width="9.421875" style="1" customWidth="1"/>
    <col min="14" max="14" width="8.140625" style="1" customWidth="1"/>
    <col min="15" max="16384" width="9.140625" style="1" customWidth="1"/>
  </cols>
  <sheetData>
    <row r="1" spans="3:13" ht="12.75">
      <c r="C1" s="45"/>
      <c r="D1" s="46"/>
      <c r="E1" s="46"/>
      <c r="F1" s="46"/>
      <c r="G1" s="46"/>
      <c r="I1" s="150"/>
      <c r="K1" s="23"/>
      <c r="L1" s="45"/>
      <c r="M1" s="45"/>
    </row>
    <row r="2" spans="9:13" ht="12.75">
      <c r="I2" s="168"/>
      <c r="K2" s="113" t="s">
        <v>216</v>
      </c>
      <c r="L2" s="29"/>
      <c r="M2" s="29"/>
    </row>
    <row r="3" spans="9:13" ht="12.75">
      <c r="I3" s="168"/>
      <c r="K3" s="113" t="s">
        <v>8</v>
      </c>
      <c r="M3" s="29"/>
    </row>
    <row r="4" spans="3:14" ht="12.75" customHeight="1">
      <c r="C4" s="250" t="s">
        <v>217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3:14" ht="16.5" customHeight="1"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3:14" ht="12.75" customHeight="1">
      <c r="C6" s="250" t="s">
        <v>114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3:14" ht="12.75" customHeight="1">
      <c r="C7" s="225" t="s">
        <v>19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3:14" ht="12.75" customHeight="1">
      <c r="C8" s="225" t="s">
        <v>115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</row>
    <row r="9" spans="3:14" ht="12.75" customHeight="1">
      <c r="C9" s="330" t="s">
        <v>218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</row>
    <row r="10" spans="3:14" ht="12.75"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</row>
    <row r="11" spans="3:8" ht="12.75">
      <c r="C11" s="245"/>
      <c r="D11" s="241"/>
      <c r="E11" s="241"/>
      <c r="F11" s="241"/>
      <c r="G11" s="241"/>
      <c r="H11" s="241"/>
    </row>
    <row r="12" spans="3:14" ht="15.75" customHeight="1">
      <c r="C12" s="250" t="s">
        <v>219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3:14" ht="12.75" customHeight="1">
      <c r="C13" s="250" t="s">
        <v>358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</row>
    <row r="14" spans="3:14" ht="12.75" customHeight="1">
      <c r="C14" s="225" t="s">
        <v>344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3:14" ht="12.75" customHeight="1">
      <c r="C15" s="225" t="s">
        <v>23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</row>
    <row r="16" spans="3:14" ht="12.75" customHeight="1">
      <c r="C16" s="41"/>
      <c r="D16" s="47"/>
      <c r="E16" s="47"/>
      <c r="F16" s="47"/>
      <c r="G16" s="47"/>
      <c r="H16" s="233" t="s">
        <v>220</v>
      </c>
      <c r="I16" s="233"/>
      <c r="J16" s="233"/>
      <c r="K16" s="233"/>
      <c r="L16" s="233"/>
      <c r="M16" s="233"/>
      <c r="N16" s="233"/>
    </row>
    <row r="17" spans="3:14" ht="24.75" customHeight="1">
      <c r="C17" s="318" t="s">
        <v>338</v>
      </c>
      <c r="D17" s="320" t="s">
        <v>339</v>
      </c>
      <c r="E17" s="321"/>
      <c r="F17" s="321"/>
      <c r="G17" s="322"/>
      <c r="H17" s="326" t="s">
        <v>118</v>
      </c>
      <c r="I17" s="234" t="s">
        <v>25</v>
      </c>
      <c r="J17" s="328"/>
      <c r="K17" s="329"/>
      <c r="L17" s="234" t="s">
        <v>26</v>
      </c>
      <c r="M17" s="328"/>
      <c r="N17" s="329"/>
    </row>
    <row r="18" spans="3:14" ht="38.25">
      <c r="C18" s="319"/>
      <c r="D18" s="323"/>
      <c r="E18" s="324"/>
      <c r="F18" s="324"/>
      <c r="G18" s="325"/>
      <c r="H18" s="327"/>
      <c r="I18" s="153" t="s">
        <v>221</v>
      </c>
      <c r="J18" s="153" t="s">
        <v>222</v>
      </c>
      <c r="K18" s="3" t="s">
        <v>1</v>
      </c>
      <c r="L18" s="2" t="s">
        <v>221</v>
      </c>
      <c r="M18" s="2" t="s">
        <v>223</v>
      </c>
      <c r="N18" s="3" t="s">
        <v>1</v>
      </c>
    </row>
    <row r="19" spans="3:14" ht="12.75" customHeight="1">
      <c r="C19" s="19">
        <v>1</v>
      </c>
      <c r="D19" s="315">
        <v>2</v>
      </c>
      <c r="E19" s="316"/>
      <c r="F19" s="316"/>
      <c r="G19" s="317"/>
      <c r="H19" s="48" t="s">
        <v>224</v>
      </c>
      <c r="I19" s="167">
        <v>4</v>
      </c>
      <c r="J19" s="167">
        <v>5</v>
      </c>
      <c r="K19" s="2">
        <v>6</v>
      </c>
      <c r="L19" s="5">
        <v>7</v>
      </c>
      <c r="M19" s="5">
        <v>8</v>
      </c>
      <c r="N19" s="5">
        <v>9</v>
      </c>
    </row>
    <row r="20" spans="3:14" s="28" customFormat="1" ht="24.75" customHeight="1">
      <c r="C20" s="2" t="s">
        <v>27</v>
      </c>
      <c r="D20" s="292" t="s">
        <v>225</v>
      </c>
      <c r="E20" s="296"/>
      <c r="F20" s="294"/>
      <c r="G20" s="295"/>
      <c r="H20" s="52"/>
      <c r="I20" s="154">
        <v>-1091.99</v>
      </c>
      <c r="J20" s="154"/>
      <c r="K20" s="154">
        <v>-1091.99</v>
      </c>
      <c r="L20" s="53"/>
      <c r="M20" s="53"/>
      <c r="N20" s="53"/>
    </row>
    <row r="21" spans="3:14" s="28" customFormat="1" ht="12.75" customHeight="1">
      <c r="C21" s="4" t="s">
        <v>29</v>
      </c>
      <c r="D21" s="115" t="s">
        <v>226</v>
      </c>
      <c r="E21" s="116"/>
      <c r="F21" s="55"/>
      <c r="G21" s="56"/>
      <c r="H21" s="52"/>
      <c r="I21" s="154">
        <v>1098112.46</v>
      </c>
      <c r="J21" s="154">
        <v>8169.55</v>
      </c>
      <c r="K21" s="154">
        <v>1106282.01</v>
      </c>
      <c r="L21" s="53"/>
      <c r="M21" s="53"/>
      <c r="N21" s="53"/>
    </row>
    <row r="22" spans="3:14" s="28" customFormat="1" ht="15.75">
      <c r="C22" s="4" t="s">
        <v>31</v>
      </c>
      <c r="D22" s="117"/>
      <c r="E22" s="118" t="s">
        <v>227</v>
      </c>
      <c r="F22" s="119"/>
      <c r="G22" s="120"/>
      <c r="H22" s="61"/>
      <c r="I22" s="154">
        <f>SUM(I23:I26)</f>
        <v>1086245.2</v>
      </c>
      <c r="J22" s="154">
        <v>8169.55</v>
      </c>
      <c r="K22" s="154">
        <v>1094414.75</v>
      </c>
      <c r="L22" s="53"/>
      <c r="M22" s="53"/>
      <c r="N22" s="53"/>
    </row>
    <row r="23" spans="3:14" s="28" customFormat="1" ht="12.75" customHeight="1">
      <c r="C23" s="9" t="s">
        <v>228</v>
      </c>
      <c r="D23" s="57"/>
      <c r="E23" s="65"/>
      <c r="F23" s="58" t="s">
        <v>229</v>
      </c>
      <c r="G23" s="59"/>
      <c r="H23" s="60"/>
      <c r="I23" s="154">
        <v>868145.26</v>
      </c>
      <c r="J23" s="154"/>
      <c r="K23" s="154">
        <f>SUM(I23:J23)</f>
        <v>868145.26</v>
      </c>
      <c r="L23" s="53"/>
      <c r="M23" s="53"/>
      <c r="N23" s="53"/>
    </row>
    <row r="24" spans="3:14" s="28" customFormat="1" ht="12.75" customHeight="1">
      <c r="C24" s="9" t="s">
        <v>230</v>
      </c>
      <c r="D24" s="57"/>
      <c r="E24" s="65"/>
      <c r="F24" s="58" t="s">
        <v>173</v>
      </c>
      <c r="G24" s="61"/>
      <c r="H24" s="62"/>
      <c r="I24" s="154">
        <v>212877.99</v>
      </c>
      <c r="J24" s="154">
        <v>8169.55</v>
      </c>
      <c r="K24" s="154">
        <v>221047.54</v>
      </c>
      <c r="L24" s="53"/>
      <c r="M24" s="53"/>
      <c r="N24" s="53"/>
    </row>
    <row r="25" spans="3:14" s="28" customFormat="1" ht="27" customHeight="1">
      <c r="C25" s="9" t="s">
        <v>231</v>
      </c>
      <c r="D25" s="57"/>
      <c r="E25" s="65"/>
      <c r="F25" s="304" t="s">
        <v>232</v>
      </c>
      <c r="G25" s="229"/>
      <c r="H25" s="62"/>
      <c r="I25" s="154"/>
      <c r="J25" s="154"/>
      <c r="K25" s="154"/>
      <c r="L25" s="53"/>
      <c r="M25" s="53"/>
      <c r="N25" s="53"/>
    </row>
    <row r="26" spans="3:14" s="28" customFormat="1" ht="12.75" customHeight="1">
      <c r="C26" s="9" t="s">
        <v>233</v>
      </c>
      <c r="D26" s="57"/>
      <c r="E26" s="71" t="s">
        <v>175</v>
      </c>
      <c r="F26" s="121"/>
      <c r="G26" s="122"/>
      <c r="H26" s="63"/>
      <c r="I26" s="154">
        <v>5221.95</v>
      </c>
      <c r="J26" s="154"/>
      <c r="K26" s="154">
        <f>SUM(I26:J26)</f>
        <v>5221.95</v>
      </c>
      <c r="L26" s="53"/>
      <c r="M26" s="53"/>
      <c r="N26" s="53"/>
    </row>
    <row r="27" spans="3:14" s="28" customFormat="1" ht="12.75" customHeight="1">
      <c r="C27" s="9" t="s">
        <v>33</v>
      </c>
      <c r="D27" s="57"/>
      <c r="E27" s="85" t="s">
        <v>234</v>
      </c>
      <c r="F27" s="123"/>
      <c r="G27" s="122"/>
      <c r="H27" s="63"/>
      <c r="I27" s="154"/>
      <c r="J27" s="154"/>
      <c r="K27" s="154"/>
      <c r="L27" s="53"/>
      <c r="M27" s="53"/>
      <c r="N27" s="53"/>
    </row>
    <row r="28" spans="3:14" s="28" customFormat="1" ht="12.75" customHeight="1">
      <c r="C28" s="12" t="s">
        <v>235</v>
      </c>
      <c r="D28" s="70"/>
      <c r="E28" s="124" t="s">
        <v>236</v>
      </c>
      <c r="F28" s="125"/>
      <c r="G28" s="126"/>
      <c r="H28" s="63"/>
      <c r="I28" s="154"/>
      <c r="J28" s="154"/>
      <c r="K28" s="154"/>
      <c r="L28" s="53"/>
      <c r="M28" s="53"/>
      <c r="N28" s="53"/>
    </row>
    <row r="29" spans="3:14" s="28" customFormat="1" ht="12.75" customHeight="1">
      <c r="C29" s="9" t="s">
        <v>37</v>
      </c>
      <c r="D29" s="57"/>
      <c r="E29" s="118" t="s">
        <v>237</v>
      </c>
      <c r="F29" s="118"/>
      <c r="G29" s="59"/>
      <c r="H29" s="63"/>
      <c r="I29" s="154">
        <v>6120.21</v>
      </c>
      <c r="J29" s="154"/>
      <c r="K29" s="154">
        <v>6120.21</v>
      </c>
      <c r="L29" s="53"/>
      <c r="M29" s="53"/>
      <c r="N29" s="53"/>
    </row>
    <row r="30" spans="3:14" s="28" customFormat="1" ht="12.75" customHeight="1">
      <c r="C30" s="9" t="s">
        <v>238</v>
      </c>
      <c r="D30" s="57"/>
      <c r="E30" s="118" t="s">
        <v>239</v>
      </c>
      <c r="F30" s="127"/>
      <c r="G30" s="128"/>
      <c r="H30" s="63"/>
      <c r="I30" s="154">
        <v>5747.05</v>
      </c>
      <c r="J30" s="154"/>
      <c r="K30" s="154">
        <f>SUM(I30:J30)</f>
        <v>5747.05</v>
      </c>
      <c r="L30" s="53"/>
      <c r="M30" s="53"/>
      <c r="N30" s="53"/>
    </row>
    <row r="31" spans="3:14" s="28" customFormat="1" ht="12.75" customHeight="1">
      <c r="C31" s="9" t="s">
        <v>240</v>
      </c>
      <c r="D31" s="57"/>
      <c r="E31" s="118" t="s">
        <v>241</v>
      </c>
      <c r="F31" s="118"/>
      <c r="G31" s="59"/>
      <c r="H31" s="63"/>
      <c r="I31" s="154"/>
      <c r="J31" s="154"/>
      <c r="K31" s="154"/>
      <c r="L31" s="53"/>
      <c r="M31" s="53"/>
      <c r="N31" s="53"/>
    </row>
    <row r="32" spans="3:14" s="28" customFormat="1" ht="12.75" customHeight="1">
      <c r="C32" s="9" t="s">
        <v>242</v>
      </c>
      <c r="D32" s="57"/>
      <c r="E32" s="118" t="s">
        <v>243</v>
      </c>
      <c r="F32" s="118"/>
      <c r="G32" s="59"/>
      <c r="H32" s="63"/>
      <c r="I32" s="154"/>
      <c r="J32" s="154"/>
      <c r="K32" s="154"/>
      <c r="L32" s="53"/>
      <c r="M32" s="53"/>
      <c r="N32" s="53"/>
    </row>
    <row r="33" spans="3:14" s="28" customFormat="1" ht="18.75" customHeight="1">
      <c r="C33" s="4" t="s">
        <v>39</v>
      </c>
      <c r="D33" s="67" t="s">
        <v>244</v>
      </c>
      <c r="E33" s="68"/>
      <c r="F33" s="68"/>
      <c r="G33" s="69"/>
      <c r="H33" s="63"/>
      <c r="I33" s="164">
        <v>-6168.41</v>
      </c>
      <c r="J33" s="164"/>
      <c r="K33" s="164">
        <v>-6168.41</v>
      </c>
      <c r="L33" s="53"/>
      <c r="M33" s="53"/>
      <c r="N33" s="154"/>
    </row>
    <row r="34" spans="3:14" s="28" customFormat="1" ht="12.75" customHeight="1">
      <c r="C34" s="9" t="s">
        <v>130</v>
      </c>
      <c r="D34" s="57"/>
      <c r="E34" s="58" t="s">
        <v>245</v>
      </c>
      <c r="F34" s="58"/>
      <c r="G34" s="61"/>
      <c r="H34" s="62"/>
      <c r="I34" s="154"/>
      <c r="J34" s="154"/>
      <c r="K34" s="53"/>
      <c r="L34" s="53"/>
      <c r="M34" s="53"/>
      <c r="N34" s="53"/>
    </row>
    <row r="35" spans="3:14" s="28" customFormat="1" ht="12.75" customHeight="1">
      <c r="C35" s="9" t="s">
        <v>131</v>
      </c>
      <c r="D35" s="57"/>
      <c r="E35" s="58" t="s">
        <v>246</v>
      </c>
      <c r="F35" s="58"/>
      <c r="G35" s="61"/>
      <c r="H35" s="62"/>
      <c r="I35" s="154">
        <v>-6168.41</v>
      </c>
      <c r="J35" s="154"/>
      <c r="K35" s="154">
        <v>-6168.41</v>
      </c>
      <c r="L35" s="53"/>
      <c r="M35" s="53"/>
      <c r="N35" s="53"/>
    </row>
    <row r="36" spans="3:14" s="28" customFormat="1" ht="24.75" customHeight="1">
      <c r="C36" s="9" t="s">
        <v>247</v>
      </c>
      <c r="D36" s="57"/>
      <c r="E36" s="304" t="s">
        <v>248</v>
      </c>
      <c r="F36" s="228"/>
      <c r="G36" s="229"/>
      <c r="H36" s="62"/>
      <c r="I36" s="154"/>
      <c r="J36" s="154"/>
      <c r="K36" s="53"/>
      <c r="L36" s="53"/>
      <c r="M36" s="53"/>
      <c r="N36" s="53"/>
    </row>
    <row r="37" spans="3:14" s="28" customFormat="1" ht="12.75" customHeight="1">
      <c r="C37" s="9" t="s">
        <v>134</v>
      </c>
      <c r="D37" s="57"/>
      <c r="E37" s="85" t="s">
        <v>249</v>
      </c>
      <c r="F37" s="13"/>
      <c r="G37" s="14"/>
      <c r="H37" s="62"/>
      <c r="I37" s="154"/>
      <c r="J37" s="154"/>
      <c r="K37" s="53"/>
      <c r="L37" s="53"/>
      <c r="M37" s="53"/>
      <c r="N37" s="53"/>
    </row>
    <row r="38" spans="3:14" s="28" customFormat="1" ht="24.75" customHeight="1">
      <c r="C38" s="9" t="s">
        <v>250</v>
      </c>
      <c r="D38" s="57"/>
      <c r="E38" s="304" t="s">
        <v>251</v>
      </c>
      <c r="F38" s="294"/>
      <c r="G38" s="295"/>
      <c r="H38" s="62"/>
      <c r="I38" s="154"/>
      <c r="J38" s="154"/>
      <c r="K38" s="53"/>
      <c r="L38" s="53"/>
      <c r="M38" s="53"/>
      <c r="N38" s="53"/>
    </row>
    <row r="39" spans="3:14" s="28" customFormat="1" ht="12.75" customHeight="1">
      <c r="C39" s="9" t="s">
        <v>252</v>
      </c>
      <c r="D39" s="57"/>
      <c r="E39" s="58" t="s">
        <v>253</v>
      </c>
      <c r="F39" s="58"/>
      <c r="G39" s="61"/>
      <c r="H39" s="62"/>
      <c r="I39" s="154"/>
      <c r="J39" s="154"/>
      <c r="K39" s="53"/>
      <c r="L39" s="53"/>
      <c r="M39" s="53"/>
      <c r="N39" s="53"/>
    </row>
    <row r="40" spans="3:14" s="28" customFormat="1" ht="12.75" customHeight="1">
      <c r="C40" s="4" t="s">
        <v>41</v>
      </c>
      <c r="D40" s="67" t="s">
        <v>254</v>
      </c>
      <c r="E40" s="68"/>
      <c r="F40" s="68"/>
      <c r="G40" s="69"/>
      <c r="H40" s="63"/>
      <c r="I40" s="177">
        <v>-1093036.04</v>
      </c>
      <c r="J40" s="177">
        <v>-8169.55</v>
      </c>
      <c r="K40" s="177">
        <v>-1101205.59</v>
      </c>
      <c r="L40" s="53"/>
      <c r="M40" s="53"/>
      <c r="N40" s="53"/>
    </row>
    <row r="41" spans="3:14" s="28" customFormat="1" ht="12.75" customHeight="1">
      <c r="C41" s="79" t="s">
        <v>157</v>
      </c>
      <c r="D41" s="70"/>
      <c r="E41" s="85" t="s">
        <v>255</v>
      </c>
      <c r="F41" s="114"/>
      <c r="G41" s="114"/>
      <c r="H41" s="88"/>
      <c r="I41" s="154">
        <v>-962426.07</v>
      </c>
      <c r="J41" s="154"/>
      <c r="K41" s="154">
        <f>SUM(I41)</f>
        <v>-962426.07</v>
      </c>
      <c r="L41" s="53"/>
      <c r="M41" s="53"/>
      <c r="N41" s="53"/>
    </row>
    <row r="42" spans="3:14" s="28" customFormat="1" ht="12.75" customHeight="1">
      <c r="C42" s="79" t="s">
        <v>159</v>
      </c>
      <c r="D42" s="70"/>
      <c r="E42" s="71" t="s">
        <v>256</v>
      </c>
      <c r="F42" s="13"/>
      <c r="G42" s="13"/>
      <c r="H42" s="88"/>
      <c r="I42" s="154">
        <v>-46252.82</v>
      </c>
      <c r="J42" s="154">
        <v>-8169.55</v>
      </c>
      <c r="K42" s="154">
        <v>-54422.37</v>
      </c>
      <c r="L42" s="53"/>
      <c r="M42" s="53"/>
      <c r="N42" s="53"/>
    </row>
    <row r="43" spans="3:14" s="28" customFormat="1" ht="12.75" customHeight="1">
      <c r="C43" s="79" t="s">
        <v>161</v>
      </c>
      <c r="D43" s="70"/>
      <c r="E43" s="71" t="s">
        <v>257</v>
      </c>
      <c r="F43" s="13"/>
      <c r="G43" s="13"/>
      <c r="H43" s="88"/>
      <c r="I43" s="154">
        <v>-710.05</v>
      </c>
      <c r="J43" s="154"/>
      <c r="K43" s="154">
        <f aca="true" t="shared" si="0" ref="K42:K52">SUM(I43)</f>
        <v>-710.05</v>
      </c>
      <c r="L43" s="53"/>
      <c r="M43" s="53"/>
      <c r="N43" s="53"/>
    </row>
    <row r="44" spans="3:14" s="28" customFormat="1" ht="12.75" customHeight="1">
      <c r="C44" s="79" t="s">
        <v>163</v>
      </c>
      <c r="D44" s="70"/>
      <c r="E44" s="71" t="s">
        <v>258</v>
      </c>
      <c r="F44" s="13"/>
      <c r="G44" s="13"/>
      <c r="H44" s="88"/>
      <c r="I44" s="154">
        <v>-869</v>
      </c>
      <c r="J44" s="154"/>
      <c r="K44" s="154">
        <f t="shared" si="0"/>
        <v>-869</v>
      </c>
      <c r="L44" s="53"/>
      <c r="M44" s="53"/>
      <c r="N44" s="53"/>
    </row>
    <row r="45" spans="3:14" s="28" customFormat="1" ht="12.75" customHeight="1">
      <c r="C45" s="79" t="s">
        <v>165</v>
      </c>
      <c r="D45" s="70"/>
      <c r="E45" s="71" t="s">
        <v>259</v>
      </c>
      <c r="F45" s="13"/>
      <c r="G45" s="13"/>
      <c r="H45" s="63"/>
      <c r="I45" s="154">
        <v>-1488</v>
      </c>
      <c r="J45" s="154"/>
      <c r="K45" s="154">
        <f t="shared" si="0"/>
        <v>-1488</v>
      </c>
      <c r="L45" s="53"/>
      <c r="M45" s="53"/>
      <c r="N45" s="53"/>
    </row>
    <row r="46" spans="3:14" s="28" customFormat="1" ht="12.75" customHeight="1">
      <c r="C46" s="79" t="s">
        <v>167</v>
      </c>
      <c r="D46" s="70"/>
      <c r="E46" s="85" t="s">
        <v>260</v>
      </c>
      <c r="F46" s="114"/>
      <c r="G46" s="114"/>
      <c r="H46" s="63"/>
      <c r="I46" s="154">
        <v>-753</v>
      </c>
      <c r="J46" s="154"/>
      <c r="K46" s="154">
        <f t="shared" si="0"/>
        <v>-753</v>
      </c>
      <c r="L46" s="53"/>
      <c r="M46" s="53"/>
      <c r="N46" s="53"/>
    </row>
    <row r="47" spans="3:14" s="28" customFormat="1" ht="12.75" customHeight="1">
      <c r="C47" s="79" t="s">
        <v>261</v>
      </c>
      <c r="D47" s="70"/>
      <c r="E47" s="129" t="s">
        <v>262</v>
      </c>
      <c r="F47" s="14"/>
      <c r="G47" s="14"/>
      <c r="H47" s="63"/>
      <c r="I47" s="154">
        <v>-19221.21</v>
      </c>
      <c r="J47" s="154"/>
      <c r="K47" s="154">
        <f t="shared" si="0"/>
        <v>-19221.21</v>
      </c>
      <c r="L47" s="53"/>
      <c r="M47" s="53"/>
      <c r="N47" s="53"/>
    </row>
    <row r="48" spans="3:14" s="28" customFormat="1" ht="12.75" customHeight="1">
      <c r="C48" s="79" t="s">
        <v>263</v>
      </c>
      <c r="D48" s="70"/>
      <c r="E48" s="129" t="s">
        <v>264</v>
      </c>
      <c r="F48" s="14"/>
      <c r="G48" s="14"/>
      <c r="H48" s="63"/>
      <c r="I48" s="154">
        <v>-40001.63</v>
      </c>
      <c r="J48" s="154"/>
      <c r="K48" s="154">
        <f t="shared" si="0"/>
        <v>-40001.63</v>
      </c>
      <c r="L48" s="53"/>
      <c r="M48" s="53"/>
      <c r="N48" s="53"/>
    </row>
    <row r="49" spans="3:14" s="28" customFormat="1" ht="12.75" customHeight="1">
      <c r="C49" s="79" t="s">
        <v>265</v>
      </c>
      <c r="D49" s="70"/>
      <c r="E49" s="129" t="s">
        <v>266</v>
      </c>
      <c r="F49" s="14"/>
      <c r="G49" s="14"/>
      <c r="H49" s="63"/>
      <c r="I49" s="154"/>
      <c r="J49" s="154"/>
      <c r="K49" s="154">
        <f t="shared" si="0"/>
        <v>0</v>
      </c>
      <c r="L49" s="53"/>
      <c r="M49" s="53"/>
      <c r="N49" s="53"/>
    </row>
    <row r="50" spans="3:14" s="28" customFormat="1" ht="12.75" customHeight="1">
      <c r="C50" s="79" t="s">
        <v>267</v>
      </c>
      <c r="D50" s="70"/>
      <c r="E50" s="129" t="s">
        <v>268</v>
      </c>
      <c r="F50" s="14"/>
      <c r="G50" s="14"/>
      <c r="H50" s="63"/>
      <c r="I50" s="154">
        <v>-15303.07</v>
      </c>
      <c r="J50" s="154"/>
      <c r="K50" s="154">
        <f t="shared" si="0"/>
        <v>-15303.07</v>
      </c>
      <c r="L50" s="53"/>
      <c r="M50" s="53"/>
      <c r="N50" s="53"/>
    </row>
    <row r="51" spans="3:14" s="28" customFormat="1" ht="12.75" customHeight="1">
      <c r="C51" s="79" t="s">
        <v>269</v>
      </c>
      <c r="D51" s="70"/>
      <c r="E51" s="129" t="s">
        <v>270</v>
      </c>
      <c r="F51" s="14"/>
      <c r="G51" s="14"/>
      <c r="H51" s="63"/>
      <c r="I51" s="154"/>
      <c r="J51" s="154"/>
      <c r="K51" s="154">
        <f t="shared" si="0"/>
        <v>0</v>
      </c>
      <c r="L51" s="53"/>
      <c r="M51" s="53"/>
      <c r="N51" s="53"/>
    </row>
    <row r="52" spans="3:14" s="28" customFormat="1" ht="12.75" customHeight="1">
      <c r="C52" s="79" t="s">
        <v>271</v>
      </c>
      <c r="D52" s="70"/>
      <c r="E52" s="129" t="s">
        <v>272</v>
      </c>
      <c r="F52" s="14"/>
      <c r="G52" s="14"/>
      <c r="H52" s="63"/>
      <c r="I52" s="154">
        <v>-6011.19</v>
      </c>
      <c r="J52" s="154"/>
      <c r="K52" s="154">
        <f t="shared" si="0"/>
        <v>-6011.19</v>
      </c>
      <c r="L52" s="53"/>
      <c r="M52" s="53"/>
      <c r="N52" s="53"/>
    </row>
    <row r="53" spans="3:14" s="28" customFormat="1" ht="24.75" customHeight="1">
      <c r="C53" s="2" t="s">
        <v>47</v>
      </c>
      <c r="D53" s="292" t="s">
        <v>273</v>
      </c>
      <c r="E53" s="296"/>
      <c r="F53" s="294"/>
      <c r="G53" s="295"/>
      <c r="H53" s="62"/>
      <c r="I53" s="164"/>
      <c r="J53" s="154"/>
      <c r="K53" s="164"/>
      <c r="L53" s="53"/>
      <c r="M53" s="53"/>
      <c r="N53" s="53"/>
    </row>
    <row r="54" spans="3:14" s="28" customFormat="1" ht="24.75" customHeight="1">
      <c r="C54" s="4" t="s">
        <v>29</v>
      </c>
      <c r="D54" s="227" t="s">
        <v>274</v>
      </c>
      <c r="E54" s="304"/>
      <c r="F54" s="304"/>
      <c r="G54" s="313"/>
      <c r="H54" s="63"/>
      <c r="I54" s="177"/>
      <c r="J54" s="177"/>
      <c r="K54" s="177"/>
      <c r="L54" s="53"/>
      <c r="M54" s="53"/>
      <c r="N54" s="53"/>
    </row>
    <row r="55" spans="3:14" s="28" customFormat="1" ht="24.75" customHeight="1">
      <c r="C55" s="4" t="s">
        <v>39</v>
      </c>
      <c r="D55" s="305" t="s">
        <v>275</v>
      </c>
      <c r="E55" s="310"/>
      <c r="F55" s="310"/>
      <c r="G55" s="314"/>
      <c r="H55" s="63"/>
      <c r="I55" s="154"/>
      <c r="J55" s="154"/>
      <c r="K55" s="53"/>
      <c r="L55" s="53"/>
      <c r="M55" s="53"/>
      <c r="N55" s="53"/>
    </row>
    <row r="56" spans="3:14" s="28" customFormat="1" ht="12.75" customHeight="1">
      <c r="C56" s="4" t="s">
        <v>41</v>
      </c>
      <c r="D56" s="305" t="s">
        <v>276</v>
      </c>
      <c r="E56" s="310"/>
      <c r="F56" s="294"/>
      <c r="G56" s="295"/>
      <c r="H56" s="63"/>
      <c r="I56" s="154"/>
      <c r="J56" s="154"/>
      <c r="K56" s="53"/>
      <c r="L56" s="53"/>
      <c r="M56" s="53"/>
      <c r="N56" s="53"/>
    </row>
    <row r="57" spans="3:14" s="28" customFormat="1" ht="24.75" customHeight="1">
      <c r="C57" s="79" t="s">
        <v>157</v>
      </c>
      <c r="D57" s="70"/>
      <c r="E57" s="237" t="s">
        <v>277</v>
      </c>
      <c r="F57" s="294"/>
      <c r="G57" s="295"/>
      <c r="H57" s="63"/>
      <c r="I57" s="154"/>
      <c r="J57" s="154"/>
      <c r="K57" s="53"/>
      <c r="L57" s="53"/>
      <c r="M57" s="53"/>
      <c r="N57" s="53"/>
    </row>
    <row r="58" spans="3:14" s="28" customFormat="1" ht="24.75" customHeight="1">
      <c r="C58" s="12" t="s">
        <v>159</v>
      </c>
      <c r="D58" s="70"/>
      <c r="E58" s="237" t="s">
        <v>278</v>
      </c>
      <c r="F58" s="228"/>
      <c r="G58" s="229"/>
      <c r="H58" s="86"/>
      <c r="I58" s="155"/>
      <c r="J58" s="155"/>
      <c r="K58" s="87"/>
      <c r="L58" s="87"/>
      <c r="M58" s="87"/>
      <c r="N58" s="53"/>
    </row>
    <row r="59" spans="3:14" s="28" customFormat="1" ht="12.75" customHeight="1">
      <c r="C59" s="79" t="s">
        <v>161</v>
      </c>
      <c r="D59" s="70"/>
      <c r="E59" s="85" t="s">
        <v>279</v>
      </c>
      <c r="F59" s="71"/>
      <c r="G59" s="71"/>
      <c r="H59" s="88"/>
      <c r="I59" s="154"/>
      <c r="J59" s="154"/>
      <c r="K59" s="53"/>
      <c r="L59" s="53"/>
      <c r="M59" s="53"/>
      <c r="N59" s="53"/>
    </row>
    <row r="60" spans="3:14" s="28" customFormat="1" ht="12.75" customHeight="1">
      <c r="C60" s="4" t="s">
        <v>55</v>
      </c>
      <c r="D60" s="67" t="s">
        <v>280</v>
      </c>
      <c r="E60" s="68"/>
      <c r="F60" s="68"/>
      <c r="G60" s="69"/>
      <c r="H60" s="88"/>
      <c r="I60" s="154"/>
      <c r="J60" s="154"/>
      <c r="K60" s="53"/>
      <c r="L60" s="53"/>
      <c r="M60" s="53"/>
      <c r="N60" s="53"/>
    </row>
    <row r="61" spans="3:14" s="28" customFormat="1" ht="24.75" customHeight="1">
      <c r="C61" s="9" t="s">
        <v>208</v>
      </c>
      <c r="D61" s="57"/>
      <c r="E61" s="237" t="s">
        <v>277</v>
      </c>
      <c r="F61" s="294"/>
      <c r="G61" s="295"/>
      <c r="H61" s="103"/>
      <c r="I61" s="154"/>
      <c r="J61" s="154"/>
      <c r="K61" s="53"/>
      <c r="L61" s="53"/>
      <c r="M61" s="53"/>
      <c r="N61" s="53"/>
    </row>
    <row r="62" spans="3:14" s="28" customFormat="1" ht="24.75" customHeight="1">
      <c r="C62" s="9" t="s">
        <v>211</v>
      </c>
      <c r="D62" s="57"/>
      <c r="E62" s="237" t="s">
        <v>278</v>
      </c>
      <c r="F62" s="228"/>
      <c r="G62" s="229"/>
      <c r="H62" s="103"/>
      <c r="I62" s="154"/>
      <c r="J62" s="154"/>
      <c r="K62" s="53"/>
      <c r="L62" s="53"/>
      <c r="M62" s="53"/>
      <c r="N62" s="53"/>
    </row>
    <row r="63" spans="3:14" s="28" customFormat="1" ht="12.75" customHeight="1">
      <c r="C63" s="9" t="s">
        <v>281</v>
      </c>
      <c r="D63" s="57"/>
      <c r="E63" s="237" t="s">
        <v>279</v>
      </c>
      <c r="F63" s="228"/>
      <c r="G63" s="229"/>
      <c r="H63" s="103"/>
      <c r="I63" s="154"/>
      <c r="J63" s="154"/>
      <c r="K63" s="53"/>
      <c r="L63" s="53"/>
      <c r="M63" s="53"/>
      <c r="N63" s="53"/>
    </row>
    <row r="64" spans="3:14" s="28" customFormat="1" ht="24.75" customHeight="1">
      <c r="C64" s="4" t="s">
        <v>58</v>
      </c>
      <c r="D64" s="227" t="s">
        <v>282</v>
      </c>
      <c r="E64" s="304"/>
      <c r="F64" s="294"/>
      <c r="G64" s="295"/>
      <c r="H64" s="63"/>
      <c r="I64" s="154"/>
      <c r="J64" s="154"/>
      <c r="K64" s="53"/>
      <c r="L64" s="53"/>
      <c r="M64" s="53"/>
      <c r="N64" s="53"/>
    </row>
    <row r="65" spans="3:14" s="28" customFormat="1" ht="24.75" customHeight="1">
      <c r="C65" s="4" t="s">
        <v>61</v>
      </c>
      <c r="D65" s="305" t="s">
        <v>283</v>
      </c>
      <c r="E65" s="310"/>
      <c r="F65" s="228"/>
      <c r="G65" s="229"/>
      <c r="H65" s="88"/>
      <c r="I65" s="154"/>
      <c r="J65" s="154"/>
      <c r="K65" s="53"/>
      <c r="L65" s="53"/>
      <c r="M65" s="53"/>
      <c r="N65" s="53"/>
    </row>
    <row r="66" spans="3:14" s="28" customFormat="1" ht="24.75" customHeight="1">
      <c r="C66" s="4" t="s">
        <v>64</v>
      </c>
      <c r="D66" s="305" t="s">
        <v>284</v>
      </c>
      <c r="E66" s="310"/>
      <c r="F66" s="294"/>
      <c r="G66" s="295"/>
      <c r="H66" s="88"/>
      <c r="I66" s="154"/>
      <c r="J66" s="154"/>
      <c r="K66" s="53"/>
      <c r="L66" s="53"/>
      <c r="M66" s="53"/>
      <c r="N66" s="53"/>
    </row>
    <row r="67" spans="3:14" s="28" customFormat="1" ht="24.75" customHeight="1">
      <c r="C67" s="6" t="s">
        <v>67</v>
      </c>
      <c r="D67" s="230" t="s">
        <v>285</v>
      </c>
      <c r="E67" s="237"/>
      <c r="F67" s="311"/>
      <c r="G67" s="312"/>
      <c r="H67" s="88"/>
      <c r="I67" s="154"/>
      <c r="J67" s="154"/>
      <c r="K67" s="53"/>
      <c r="L67" s="53"/>
      <c r="M67" s="53"/>
      <c r="N67" s="53"/>
    </row>
    <row r="68" spans="3:14" s="28" customFormat="1" ht="24.75" customHeight="1">
      <c r="C68" s="2" t="s">
        <v>86</v>
      </c>
      <c r="D68" s="292" t="s">
        <v>286</v>
      </c>
      <c r="E68" s="296"/>
      <c r="F68" s="294"/>
      <c r="G68" s="295"/>
      <c r="H68" s="63"/>
      <c r="I68" s="164"/>
      <c r="J68" s="154"/>
      <c r="K68" s="164"/>
      <c r="L68" s="53"/>
      <c r="M68" s="53"/>
      <c r="N68" s="53"/>
    </row>
    <row r="69" spans="3:14" s="28" customFormat="1" ht="12.75" customHeight="1">
      <c r="C69" s="4" t="s">
        <v>29</v>
      </c>
      <c r="D69" s="72" t="s">
        <v>287</v>
      </c>
      <c r="E69" s="57"/>
      <c r="F69" s="57"/>
      <c r="G69" s="63"/>
      <c r="H69" s="63"/>
      <c r="I69" s="154"/>
      <c r="J69" s="154"/>
      <c r="K69" s="53"/>
      <c r="L69" s="53"/>
      <c r="M69" s="53"/>
      <c r="N69" s="53"/>
    </row>
    <row r="70" spans="3:14" s="28" customFormat="1" ht="12.75" customHeight="1">
      <c r="C70" s="4" t="s">
        <v>39</v>
      </c>
      <c r="D70" s="67" t="s">
        <v>288</v>
      </c>
      <c r="E70" s="130"/>
      <c r="F70" s="68"/>
      <c r="G70" s="69"/>
      <c r="H70" s="63"/>
      <c r="I70" s="154"/>
      <c r="J70" s="154"/>
      <c r="K70" s="53"/>
      <c r="L70" s="53"/>
      <c r="M70" s="53"/>
      <c r="N70" s="53"/>
    </row>
    <row r="71" spans="3:14" s="28" customFormat="1" ht="24.75" customHeight="1">
      <c r="C71" s="4" t="s">
        <v>41</v>
      </c>
      <c r="D71" s="227" t="s">
        <v>289</v>
      </c>
      <c r="E71" s="304"/>
      <c r="F71" s="294"/>
      <c r="G71" s="295"/>
      <c r="H71" s="63"/>
      <c r="I71" s="154"/>
      <c r="J71" s="154"/>
      <c r="K71" s="53"/>
      <c r="L71" s="53"/>
      <c r="M71" s="53"/>
      <c r="N71" s="53"/>
    </row>
    <row r="72" spans="3:14" s="28" customFormat="1" ht="30" customHeight="1">
      <c r="C72" s="4" t="s">
        <v>174</v>
      </c>
      <c r="D72" s="227" t="s">
        <v>290</v>
      </c>
      <c r="E72" s="303"/>
      <c r="F72" s="228"/>
      <c r="G72" s="229"/>
      <c r="H72" s="63"/>
      <c r="I72" s="177"/>
      <c r="J72" s="177"/>
      <c r="K72" s="177"/>
      <c r="L72" s="53"/>
      <c r="M72" s="53"/>
      <c r="N72" s="53"/>
    </row>
    <row r="73" spans="3:14" s="28" customFormat="1" ht="12.75">
      <c r="C73" s="9" t="s">
        <v>208</v>
      </c>
      <c r="D73" s="94"/>
      <c r="E73" s="131"/>
      <c r="F73" s="58" t="s">
        <v>229</v>
      </c>
      <c r="G73" s="61"/>
      <c r="H73" s="88"/>
      <c r="I73" s="154"/>
      <c r="J73" s="154"/>
      <c r="K73" s="154"/>
      <c r="L73" s="53"/>
      <c r="M73" s="53"/>
      <c r="N73" s="53"/>
    </row>
    <row r="74" spans="3:14" s="28" customFormat="1" ht="12.75" customHeight="1">
      <c r="C74" s="9" t="s">
        <v>211</v>
      </c>
      <c r="D74" s="57"/>
      <c r="E74" s="132"/>
      <c r="F74" s="58" t="s">
        <v>173</v>
      </c>
      <c r="G74" s="61"/>
      <c r="H74" s="63"/>
      <c r="I74" s="154"/>
      <c r="J74" s="154"/>
      <c r="K74" s="53"/>
      <c r="L74" s="53"/>
      <c r="M74" s="53"/>
      <c r="N74" s="53"/>
    </row>
    <row r="75" spans="3:14" s="28" customFormat="1" ht="24.75" customHeight="1">
      <c r="C75" s="9" t="s">
        <v>281</v>
      </c>
      <c r="D75" s="57"/>
      <c r="E75" s="65"/>
      <c r="F75" s="304" t="s">
        <v>291</v>
      </c>
      <c r="G75" s="229"/>
      <c r="H75" s="73"/>
      <c r="I75" s="154"/>
      <c r="J75" s="154"/>
      <c r="K75" s="53"/>
      <c r="L75" s="53"/>
      <c r="M75" s="53"/>
      <c r="N75" s="53"/>
    </row>
    <row r="76" spans="3:14" s="28" customFormat="1" ht="12.75" customHeight="1">
      <c r="C76" s="9" t="s">
        <v>292</v>
      </c>
      <c r="D76" s="57"/>
      <c r="E76" s="65"/>
      <c r="F76" s="58" t="s">
        <v>293</v>
      </c>
      <c r="G76" s="59"/>
      <c r="H76" s="63"/>
      <c r="I76" s="154"/>
      <c r="J76" s="154"/>
      <c r="K76" s="53"/>
      <c r="L76" s="53"/>
      <c r="M76" s="53"/>
      <c r="N76" s="53"/>
    </row>
    <row r="77" spans="3:14" s="28" customFormat="1" ht="27.75" customHeight="1">
      <c r="C77" s="9" t="s">
        <v>58</v>
      </c>
      <c r="D77" s="305" t="s">
        <v>294</v>
      </c>
      <c r="E77" s="306"/>
      <c r="F77" s="228"/>
      <c r="G77" s="229"/>
      <c r="H77" s="88"/>
      <c r="I77" s="154"/>
      <c r="J77" s="154"/>
      <c r="K77" s="53"/>
      <c r="L77" s="53"/>
      <c r="M77" s="53"/>
      <c r="N77" s="53"/>
    </row>
    <row r="78" spans="3:14" s="28" customFormat="1" ht="12.75">
      <c r="C78" s="9" t="s">
        <v>61</v>
      </c>
      <c r="D78" s="133" t="s">
        <v>295</v>
      </c>
      <c r="E78" s="118"/>
      <c r="F78" s="134"/>
      <c r="G78" s="120"/>
      <c r="H78" s="88"/>
      <c r="I78" s="154"/>
      <c r="J78" s="154"/>
      <c r="K78" s="53"/>
      <c r="L78" s="53"/>
      <c r="M78" s="53"/>
      <c r="N78" s="53"/>
    </row>
    <row r="79" spans="3:14" s="28" customFormat="1" ht="12.75">
      <c r="C79" s="9" t="s">
        <v>64</v>
      </c>
      <c r="D79" s="133" t="s">
        <v>296</v>
      </c>
      <c r="E79" s="118"/>
      <c r="F79" s="126"/>
      <c r="G79" s="135"/>
      <c r="H79" s="88"/>
      <c r="I79" s="154"/>
      <c r="J79" s="154"/>
      <c r="K79" s="53"/>
      <c r="L79" s="53"/>
      <c r="M79" s="53"/>
      <c r="N79" s="53"/>
    </row>
    <row r="80" spans="3:14" s="28" customFormat="1" ht="39" customHeight="1">
      <c r="C80" s="2" t="s">
        <v>88</v>
      </c>
      <c r="D80" s="307" t="s">
        <v>297</v>
      </c>
      <c r="E80" s="308"/>
      <c r="F80" s="308"/>
      <c r="G80" s="309"/>
      <c r="H80" s="73"/>
      <c r="I80" s="154"/>
      <c r="J80" s="154"/>
      <c r="K80" s="53"/>
      <c r="L80" s="53"/>
      <c r="M80" s="53"/>
      <c r="N80" s="53"/>
    </row>
    <row r="81" spans="3:14" s="28" customFormat="1" ht="24.75" customHeight="1">
      <c r="C81" s="2"/>
      <c r="D81" s="292" t="s">
        <v>298</v>
      </c>
      <c r="E81" s="293"/>
      <c r="F81" s="294"/>
      <c r="G81" s="295"/>
      <c r="H81" s="73"/>
      <c r="I81" s="154">
        <v>-1091.99</v>
      </c>
      <c r="J81" s="154"/>
      <c r="K81" s="154">
        <v>-1091.99</v>
      </c>
      <c r="L81" s="53"/>
      <c r="M81" s="53"/>
      <c r="N81" s="53"/>
    </row>
    <row r="82" spans="3:14" s="28" customFormat="1" ht="24.75" customHeight="1">
      <c r="C82" s="18"/>
      <c r="D82" s="292" t="s">
        <v>299</v>
      </c>
      <c r="E82" s="296"/>
      <c r="F82" s="294"/>
      <c r="G82" s="295"/>
      <c r="H82" s="63"/>
      <c r="I82" s="154">
        <v>2040.45</v>
      </c>
      <c r="J82" s="154"/>
      <c r="K82" s="154">
        <v>2040.45</v>
      </c>
      <c r="L82" s="53"/>
      <c r="M82" s="53"/>
      <c r="N82" s="53"/>
    </row>
    <row r="83" spans="3:14" s="28" customFormat="1" ht="24.75" customHeight="1">
      <c r="C83" s="136"/>
      <c r="D83" s="297" t="s">
        <v>300</v>
      </c>
      <c r="E83" s="298"/>
      <c r="F83" s="299"/>
      <c r="G83" s="300"/>
      <c r="H83" s="63"/>
      <c r="I83" s="154">
        <v>948.46</v>
      </c>
      <c r="J83" s="154"/>
      <c r="K83" s="154">
        <v>948.46</v>
      </c>
      <c r="L83" s="53"/>
      <c r="M83" s="53"/>
      <c r="N83" s="53"/>
    </row>
    <row r="84" spans="3:13" s="28" customFormat="1" ht="12.75">
      <c r="C84" s="111"/>
      <c r="D84" s="112"/>
      <c r="E84" s="112"/>
      <c r="F84" s="112"/>
      <c r="G84" s="112"/>
      <c r="H84" s="112"/>
      <c r="I84" s="156"/>
      <c r="J84" s="156"/>
      <c r="K84" s="46"/>
      <c r="L84" s="46"/>
      <c r="M84" s="46"/>
    </row>
    <row r="85" spans="3:13" s="28" customFormat="1" ht="12.75">
      <c r="C85" s="111"/>
      <c r="D85" s="112"/>
      <c r="E85" s="112"/>
      <c r="F85" s="112"/>
      <c r="G85" s="112"/>
      <c r="H85" s="112"/>
      <c r="I85" s="156"/>
      <c r="J85" s="156"/>
      <c r="K85" s="46"/>
      <c r="L85" s="46"/>
      <c r="M85" s="46"/>
    </row>
    <row r="86" spans="3:13" s="28" customFormat="1" ht="12.75">
      <c r="C86" s="175"/>
      <c r="D86" s="138"/>
      <c r="E86" s="176"/>
      <c r="F86" s="176"/>
      <c r="G86" s="176" t="s">
        <v>13</v>
      </c>
      <c r="H86" s="137"/>
      <c r="I86" s="169"/>
      <c r="J86" s="165"/>
      <c r="K86" s="138"/>
      <c r="L86" s="302" t="s">
        <v>14</v>
      </c>
      <c r="M86" s="302"/>
    </row>
    <row r="87" spans="3:13" s="28" customFormat="1" ht="25.5" customHeight="1">
      <c r="C87" s="301" t="s">
        <v>215</v>
      </c>
      <c r="D87" s="301"/>
      <c r="E87" s="301"/>
      <c r="F87" s="301"/>
      <c r="G87" s="301"/>
      <c r="H87" s="301"/>
      <c r="I87" s="301"/>
      <c r="J87" s="166" t="s">
        <v>301</v>
      </c>
      <c r="K87" s="47"/>
      <c r="L87" s="291" t="s">
        <v>110</v>
      </c>
      <c r="M87" s="291"/>
    </row>
    <row r="88" spans="9:10" s="28" customFormat="1" ht="12.75">
      <c r="I88" s="157"/>
      <c r="J88" s="157"/>
    </row>
    <row r="89" spans="7:12" s="28" customFormat="1" ht="25.5">
      <c r="G89" s="47" t="s">
        <v>15</v>
      </c>
      <c r="H89" s="46"/>
      <c r="I89" s="157"/>
      <c r="J89" s="157"/>
      <c r="K89" s="47"/>
      <c r="L89" s="47" t="s">
        <v>343</v>
      </c>
    </row>
    <row r="90" spans="8:10" s="28" customFormat="1" ht="12.75">
      <c r="H90" s="46"/>
      <c r="I90" s="157"/>
      <c r="J90" s="157"/>
    </row>
    <row r="91" spans="8:10" s="28" customFormat="1" ht="12.75">
      <c r="H91" s="46"/>
      <c r="I91" s="157"/>
      <c r="J91" s="157"/>
    </row>
    <row r="92" spans="8:10" s="28" customFormat="1" ht="12.75">
      <c r="H92" s="46"/>
      <c r="I92" s="157"/>
      <c r="J92" s="157"/>
    </row>
    <row r="93" spans="8:10" s="28" customFormat="1" ht="12.75">
      <c r="H93" s="46"/>
      <c r="I93" s="157"/>
      <c r="J93" s="157"/>
    </row>
    <row r="94" spans="8:10" s="28" customFormat="1" ht="12.75">
      <c r="H94" s="46"/>
      <c r="I94" s="157"/>
      <c r="J94" s="157"/>
    </row>
    <row r="95" spans="8:10" s="28" customFormat="1" ht="12.75">
      <c r="H95" s="46"/>
      <c r="I95" s="157"/>
      <c r="J95" s="157"/>
    </row>
    <row r="96" spans="8:10" s="28" customFormat="1" ht="12.75">
      <c r="H96" s="46"/>
      <c r="I96" s="157"/>
      <c r="J96" s="157"/>
    </row>
    <row r="97" spans="8:10" s="28" customFormat="1" ht="12.75">
      <c r="H97" s="46"/>
      <c r="I97" s="157"/>
      <c r="J97" s="157"/>
    </row>
    <row r="98" spans="8:10" s="28" customFormat="1" ht="12.75">
      <c r="H98" s="46"/>
      <c r="I98" s="157"/>
      <c r="J98" s="157"/>
    </row>
    <row r="99" spans="8:10" s="28" customFormat="1" ht="12.75">
      <c r="H99" s="46"/>
      <c r="I99" s="157"/>
      <c r="J99" s="157"/>
    </row>
    <row r="100" spans="8:10" s="28" customFormat="1" ht="12.75">
      <c r="H100" s="46"/>
      <c r="I100" s="157"/>
      <c r="J100" s="157"/>
    </row>
    <row r="101" spans="8:10" s="28" customFormat="1" ht="12.75">
      <c r="H101" s="46"/>
      <c r="I101" s="157"/>
      <c r="J101" s="157"/>
    </row>
    <row r="102" spans="8:10" s="28" customFormat="1" ht="12.75">
      <c r="H102" s="46"/>
      <c r="I102" s="157"/>
      <c r="J102" s="157"/>
    </row>
    <row r="103" spans="8:10" s="28" customFormat="1" ht="12.75">
      <c r="H103" s="46"/>
      <c r="I103" s="157"/>
      <c r="J103" s="157"/>
    </row>
    <row r="104" spans="8:10" s="28" customFormat="1" ht="12.75">
      <c r="H104" s="46"/>
      <c r="I104" s="157"/>
      <c r="J104" s="157"/>
    </row>
    <row r="105" spans="8:10" s="28" customFormat="1" ht="12.75">
      <c r="H105" s="46"/>
      <c r="I105" s="157"/>
      <c r="J105" s="157"/>
    </row>
    <row r="106" spans="8:10" s="28" customFormat="1" ht="12.75">
      <c r="H106" s="46"/>
      <c r="I106" s="157"/>
      <c r="J106" s="157"/>
    </row>
    <row r="107" spans="8:10" s="28" customFormat="1" ht="12.75">
      <c r="H107" s="46"/>
      <c r="I107" s="157"/>
      <c r="J107" s="157"/>
    </row>
    <row r="108" spans="8:10" s="28" customFormat="1" ht="12.75">
      <c r="H108" s="46"/>
      <c r="I108" s="157"/>
      <c r="J108" s="157"/>
    </row>
    <row r="109" spans="8:10" s="28" customFormat="1" ht="12.75">
      <c r="H109" s="46"/>
      <c r="I109" s="157"/>
      <c r="J109" s="157"/>
    </row>
    <row r="110" spans="8:10" s="28" customFormat="1" ht="12.75">
      <c r="H110" s="46"/>
      <c r="I110" s="157"/>
      <c r="J110" s="157"/>
    </row>
    <row r="111" spans="8:10" s="28" customFormat="1" ht="12.75">
      <c r="H111" s="46"/>
      <c r="I111" s="157"/>
      <c r="J111" s="157"/>
    </row>
  </sheetData>
  <sheetProtection/>
  <mergeCells count="46">
    <mergeCell ref="C9:N10"/>
    <mergeCell ref="C11:H11"/>
    <mergeCell ref="C12:N12"/>
    <mergeCell ref="C13:N13"/>
    <mergeCell ref="C4:N5"/>
    <mergeCell ref="C6:N6"/>
    <mergeCell ref="C7:N7"/>
    <mergeCell ref="C8:N8"/>
    <mergeCell ref="C14:N14"/>
    <mergeCell ref="C15:N15"/>
    <mergeCell ref="H16:N16"/>
    <mergeCell ref="C17:C18"/>
    <mergeCell ref="D17:G18"/>
    <mergeCell ref="H17:H18"/>
    <mergeCell ref="I17:K17"/>
    <mergeCell ref="L17:N17"/>
    <mergeCell ref="E38:G38"/>
    <mergeCell ref="D53:G53"/>
    <mergeCell ref="D54:G54"/>
    <mergeCell ref="D55:G55"/>
    <mergeCell ref="D19:G19"/>
    <mergeCell ref="D20:G20"/>
    <mergeCell ref="F25:G25"/>
    <mergeCell ref="E36:G36"/>
    <mergeCell ref="E62:G62"/>
    <mergeCell ref="E63:G63"/>
    <mergeCell ref="D64:G64"/>
    <mergeCell ref="D65:G65"/>
    <mergeCell ref="D56:G56"/>
    <mergeCell ref="E57:G57"/>
    <mergeCell ref="E58:G58"/>
    <mergeCell ref="E61:G61"/>
    <mergeCell ref="D72:G72"/>
    <mergeCell ref="F75:G75"/>
    <mergeCell ref="D77:G77"/>
    <mergeCell ref="D80:G80"/>
    <mergeCell ref="D66:G66"/>
    <mergeCell ref="D67:G67"/>
    <mergeCell ref="D68:G68"/>
    <mergeCell ref="D71:G71"/>
    <mergeCell ref="L87:M87"/>
    <mergeCell ref="D81:G81"/>
    <mergeCell ref="D82:G82"/>
    <mergeCell ref="D83:G83"/>
    <mergeCell ref="C87:I87"/>
    <mergeCell ref="L86:M86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7">
      <selection activeCell="D16" sqref="D16:F27"/>
    </sheetView>
  </sheetViews>
  <sheetFormatPr defaultColWidth="9.140625" defaultRowHeight="12.75"/>
  <cols>
    <col min="1" max="1" width="4.28125" style="147" customWidth="1"/>
    <col min="2" max="2" width="26.57421875" style="25" customWidth="1"/>
    <col min="3" max="3" width="12.00390625" style="25" customWidth="1"/>
    <col min="4" max="4" width="11.8515625" style="171" customWidth="1"/>
    <col min="5" max="5" width="11.28125" style="25" customWidth="1"/>
    <col min="6" max="6" width="10.8515625" style="25" customWidth="1"/>
    <col min="7" max="7" width="7.00390625" style="25" customWidth="1"/>
    <col min="8" max="8" width="6.8515625" style="25" customWidth="1"/>
    <col min="9" max="9" width="13.00390625" style="25" customWidth="1"/>
    <col min="10" max="10" width="8.28125" style="25" customWidth="1"/>
    <col min="11" max="11" width="7.8515625" style="25" customWidth="1"/>
    <col min="12" max="12" width="8.28125" style="25" customWidth="1"/>
    <col min="13" max="13" width="12.7109375" style="25" customWidth="1"/>
    <col min="14" max="16384" width="9.140625" style="25" customWidth="1"/>
  </cols>
  <sheetData>
    <row r="1" spans="2:11" ht="15.75" thickBot="1">
      <c r="B1" s="149" t="s">
        <v>309</v>
      </c>
      <c r="I1" s="145"/>
      <c r="J1" s="145"/>
      <c r="K1" s="145"/>
    </row>
    <row r="2" ht="15">
      <c r="H2" s="25" t="s">
        <v>322</v>
      </c>
    </row>
    <row r="3" spans="2:10" ht="15">
      <c r="B3" s="25" t="s">
        <v>308</v>
      </c>
      <c r="C3" s="331" t="s">
        <v>114</v>
      </c>
      <c r="D3" s="331"/>
      <c r="E3" s="331"/>
      <c r="F3" s="331"/>
      <c r="G3" s="331"/>
      <c r="H3" s="331"/>
      <c r="I3" s="170"/>
      <c r="J3" s="170" t="s">
        <v>323</v>
      </c>
    </row>
    <row r="5" spans="1:13" ht="15">
      <c r="A5" s="331" t="s">
        <v>324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ht="15">
      <c r="A6" s="331" t="s">
        <v>325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8" spans="1:13" ht="15">
      <c r="A8" s="331" t="s">
        <v>310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</row>
    <row r="9" spans="2:3" ht="15">
      <c r="B9" s="25" t="s">
        <v>354</v>
      </c>
      <c r="C9" s="171"/>
    </row>
    <row r="10" spans="1:13" ht="15">
      <c r="A10" s="334" t="s">
        <v>338</v>
      </c>
      <c r="B10" s="334" t="s">
        <v>311</v>
      </c>
      <c r="C10" s="334" t="s">
        <v>312</v>
      </c>
      <c r="D10" s="334" t="s">
        <v>306</v>
      </c>
      <c r="E10" s="334"/>
      <c r="F10" s="334"/>
      <c r="G10" s="334"/>
      <c r="H10" s="334"/>
      <c r="I10" s="334"/>
      <c r="J10" s="335"/>
      <c r="K10" s="335"/>
      <c r="L10" s="334"/>
      <c r="M10" s="334" t="s">
        <v>313</v>
      </c>
    </row>
    <row r="11" spans="1:13" ht="143.25" customHeight="1">
      <c r="A11" s="334"/>
      <c r="B11" s="334"/>
      <c r="C11" s="334"/>
      <c r="D11" s="172" t="s">
        <v>326</v>
      </c>
      <c r="E11" s="141" t="s">
        <v>314</v>
      </c>
      <c r="F11" s="141" t="s">
        <v>327</v>
      </c>
      <c r="G11" s="141" t="s">
        <v>315</v>
      </c>
      <c r="H11" s="141" t="s">
        <v>328</v>
      </c>
      <c r="I11" s="140" t="s">
        <v>329</v>
      </c>
      <c r="J11" s="141" t="s">
        <v>316</v>
      </c>
      <c r="K11" s="139" t="s">
        <v>317</v>
      </c>
      <c r="L11" s="146" t="s">
        <v>330</v>
      </c>
      <c r="M11" s="334"/>
    </row>
    <row r="12" spans="1:13" ht="15">
      <c r="A12" s="11">
        <v>1</v>
      </c>
      <c r="B12" s="11">
        <v>2</v>
      </c>
      <c r="C12" s="11">
        <v>3</v>
      </c>
      <c r="D12" s="173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8" t="s">
        <v>331</v>
      </c>
      <c r="L12" s="11">
        <v>12</v>
      </c>
      <c r="M12" s="11">
        <v>13</v>
      </c>
    </row>
    <row r="13" spans="1:13" ht="99.75">
      <c r="A13" s="141" t="s">
        <v>2</v>
      </c>
      <c r="B13" s="142" t="s">
        <v>332</v>
      </c>
      <c r="C13" s="182">
        <f>SUM(C14+C15)</f>
        <v>52061.59</v>
      </c>
      <c r="D13" s="191">
        <f>SUM(D14+D15)</f>
        <v>868145.26</v>
      </c>
      <c r="E13" s="191">
        <f>SUM(E14-E15)</f>
        <v>0</v>
      </c>
      <c r="F13" s="191">
        <f aca="true" t="shared" si="0" ref="F13:L13">SUM(F14+F15)</f>
        <v>121.88</v>
      </c>
      <c r="G13" s="182">
        <f t="shared" si="0"/>
        <v>0</v>
      </c>
      <c r="H13" s="182">
        <f t="shared" si="0"/>
        <v>0</v>
      </c>
      <c r="I13" s="182">
        <f t="shared" si="0"/>
        <v>-874256.21</v>
      </c>
      <c r="J13" s="182">
        <f t="shared" si="0"/>
        <v>0</v>
      </c>
      <c r="K13" s="182">
        <f t="shared" si="0"/>
        <v>0</v>
      </c>
      <c r="L13" s="182">
        <f t="shared" si="0"/>
        <v>0</v>
      </c>
      <c r="M13" s="191">
        <f>SUM(C14+D13+E13+F13+I13)</f>
        <v>46072.52000000002</v>
      </c>
    </row>
    <row r="14" spans="1:13" ht="15" customHeight="1">
      <c r="A14" s="144" t="s">
        <v>302</v>
      </c>
      <c r="B14" s="143" t="s">
        <v>318</v>
      </c>
      <c r="C14" s="186">
        <v>52061.59</v>
      </c>
      <c r="D14" s="186">
        <v>9356</v>
      </c>
      <c r="E14" s="196"/>
      <c r="F14" s="222">
        <v>121.88</v>
      </c>
      <c r="G14" s="184"/>
      <c r="H14" s="184"/>
      <c r="I14" s="185">
        <v>-15466.95</v>
      </c>
      <c r="J14" s="184"/>
      <c r="K14" s="184"/>
      <c r="L14" s="184"/>
      <c r="M14" s="191">
        <f>SUM(C14+D14+E14+F14+I14)</f>
        <v>46072.51999999999</v>
      </c>
    </row>
    <row r="15" spans="1:13" ht="15" customHeight="1">
      <c r="A15" s="144" t="s">
        <v>303</v>
      </c>
      <c r="B15" s="143" t="s">
        <v>319</v>
      </c>
      <c r="C15" s="183"/>
      <c r="D15" s="186">
        <v>858789.26</v>
      </c>
      <c r="E15" s="196"/>
      <c r="F15" s="196"/>
      <c r="G15" s="184"/>
      <c r="H15" s="184"/>
      <c r="I15" s="184">
        <v>-858789.26</v>
      </c>
      <c r="J15" s="184"/>
      <c r="K15" s="184"/>
      <c r="L15" s="184"/>
      <c r="M15" s="191">
        <f>SUM(D15-E15+F15+I15)</f>
        <v>0</v>
      </c>
    </row>
    <row r="16" spans="1:13" ht="86.25" customHeight="1">
      <c r="A16" s="141" t="s">
        <v>3</v>
      </c>
      <c r="B16" s="142" t="s">
        <v>333</v>
      </c>
      <c r="C16" s="182">
        <f>SUM(C17+C18)</f>
        <v>1281745.62</v>
      </c>
      <c r="D16" s="191">
        <f>SUM(D17+D18)</f>
        <v>221047.54</v>
      </c>
      <c r="E16" s="191">
        <f aca="true" t="shared" si="1" ref="E16:L16">SUM(E17+E18)</f>
        <v>0</v>
      </c>
      <c r="F16" s="191">
        <f t="shared" si="1"/>
        <v>0</v>
      </c>
      <c r="G16" s="182">
        <f t="shared" si="1"/>
        <v>0</v>
      </c>
      <c r="H16" s="182">
        <f t="shared" si="1"/>
        <v>0</v>
      </c>
      <c r="I16" s="182">
        <f t="shared" si="1"/>
        <v>-256811.43000000002</v>
      </c>
      <c r="J16" s="182">
        <f t="shared" si="1"/>
        <v>0</v>
      </c>
      <c r="K16" s="182">
        <f t="shared" si="1"/>
        <v>-200</v>
      </c>
      <c r="L16" s="182">
        <f t="shared" si="1"/>
        <v>0</v>
      </c>
      <c r="M16" s="191">
        <f>SUM(C16+D16+E16+F16+I16-J16+K18)</f>
        <v>1245781.7300000002</v>
      </c>
    </row>
    <row r="17" spans="1:13" ht="15" customHeight="1">
      <c r="A17" s="144" t="s">
        <v>334</v>
      </c>
      <c r="B17" s="143" t="s">
        <v>318</v>
      </c>
      <c r="C17" s="186">
        <v>1281745.62</v>
      </c>
      <c r="D17" s="186">
        <v>5407</v>
      </c>
      <c r="E17" s="196">
        <v>-72.41</v>
      </c>
      <c r="F17" s="222"/>
      <c r="G17" s="184"/>
      <c r="H17" s="184"/>
      <c r="I17" s="187">
        <v>-41298.48</v>
      </c>
      <c r="J17" s="184"/>
      <c r="K17" s="184"/>
      <c r="L17" s="184"/>
      <c r="M17" s="191">
        <f>SUM(C17+D17+E17+F17+I17-J17)</f>
        <v>1245781.7300000002</v>
      </c>
    </row>
    <row r="18" spans="1:13" ht="22.5" customHeight="1">
      <c r="A18" s="144" t="s">
        <v>335</v>
      </c>
      <c r="B18" s="143" t="s">
        <v>319</v>
      </c>
      <c r="C18" s="191"/>
      <c r="D18" s="186">
        <v>215640.54</v>
      </c>
      <c r="E18" s="196">
        <v>72.41</v>
      </c>
      <c r="F18" s="196"/>
      <c r="G18" s="184"/>
      <c r="H18" s="184"/>
      <c r="I18" s="184">
        <v>-215512.95</v>
      </c>
      <c r="J18" s="184"/>
      <c r="K18" s="184">
        <v>-200</v>
      </c>
      <c r="L18" s="184"/>
      <c r="M18" s="191">
        <f>SUM(C18+D18+F18+E18+I18-J18+K18)</f>
        <v>0</v>
      </c>
    </row>
    <row r="19" spans="1:13" ht="26.25" customHeight="1">
      <c r="A19" s="141" t="s">
        <v>4</v>
      </c>
      <c r="B19" s="142" t="s">
        <v>336</v>
      </c>
      <c r="C19" s="191">
        <f>SUM(C20+C21)</f>
        <v>18033.29</v>
      </c>
      <c r="D19" s="186"/>
      <c r="E19" s="196"/>
      <c r="F19" s="191">
        <v>566.11</v>
      </c>
      <c r="G19" s="184"/>
      <c r="H19" s="184"/>
      <c r="I19" s="191">
        <v>-10038.16</v>
      </c>
      <c r="J19" s="184"/>
      <c r="K19" s="184"/>
      <c r="L19" s="184"/>
      <c r="M19" s="191">
        <f>SUM(M21+M20)</f>
        <v>8561.240000000002</v>
      </c>
    </row>
    <row r="20" spans="1:13" ht="15" customHeight="1">
      <c r="A20" s="144" t="s">
        <v>5</v>
      </c>
      <c r="B20" s="143" t="s">
        <v>318</v>
      </c>
      <c r="C20" s="186">
        <v>18033.29</v>
      </c>
      <c r="D20" s="186"/>
      <c r="E20" s="196"/>
      <c r="F20" s="186">
        <v>566.11</v>
      </c>
      <c r="G20" s="193"/>
      <c r="H20" s="193"/>
      <c r="I20" s="186">
        <v>-10038.16</v>
      </c>
      <c r="J20" s="196"/>
      <c r="K20" s="196"/>
      <c r="L20" s="196"/>
      <c r="M20" s="216">
        <f>SUM(C20+F20+D20+I20)</f>
        <v>8561.240000000002</v>
      </c>
    </row>
    <row r="21" spans="1:13" ht="15" customHeight="1">
      <c r="A21" s="144" t="s">
        <v>337</v>
      </c>
      <c r="B21" s="143" t="s">
        <v>319</v>
      </c>
      <c r="C21" s="192"/>
      <c r="D21" s="186"/>
      <c r="E21" s="196"/>
      <c r="F21" s="196"/>
      <c r="G21" s="193"/>
      <c r="H21" s="193"/>
      <c r="I21" s="196"/>
      <c r="J21" s="196"/>
      <c r="K21" s="196"/>
      <c r="L21" s="196"/>
      <c r="M21" s="186">
        <f>SUM(C21+D21+F21-I21-J21)</f>
        <v>0</v>
      </c>
    </row>
    <row r="22" spans="1:13" ht="15">
      <c r="A22" s="141" t="s">
        <v>6</v>
      </c>
      <c r="B22" s="142" t="s">
        <v>320</v>
      </c>
      <c r="C22" s="182">
        <f>SUM(C25+C26)</f>
        <v>5085.1</v>
      </c>
      <c r="D22" s="191">
        <f>SUM(D23+D24+D25+D26)</f>
        <v>5221.950000000001</v>
      </c>
      <c r="E22" s="191">
        <f>SUM(E25+E26)</f>
        <v>0</v>
      </c>
      <c r="F22" s="191">
        <f aca="true" t="shared" si="2" ref="F22:L22">SUM(F25+F26)</f>
        <v>93.73</v>
      </c>
      <c r="G22" s="182">
        <f t="shared" si="2"/>
        <v>0</v>
      </c>
      <c r="H22" s="182">
        <f t="shared" si="2"/>
        <v>0</v>
      </c>
      <c r="I22" s="182">
        <f>SUM(I23+I24++I25+I26)</f>
        <v>-7592.030000000001</v>
      </c>
      <c r="J22" s="182">
        <f t="shared" si="2"/>
        <v>0</v>
      </c>
      <c r="K22" s="182">
        <f t="shared" si="2"/>
        <v>0</v>
      </c>
      <c r="L22" s="182">
        <f t="shared" si="2"/>
        <v>0</v>
      </c>
      <c r="M22" s="191">
        <f>SUM(C22+D22+E22+F22+I22-J22)</f>
        <v>2808.75</v>
      </c>
    </row>
    <row r="23" spans="1:13" ht="0.75" customHeight="1">
      <c r="A23" s="141"/>
      <c r="B23" s="143"/>
      <c r="C23" s="182"/>
      <c r="D23" s="186"/>
      <c r="E23" s="191"/>
      <c r="F23" s="191"/>
      <c r="G23" s="182"/>
      <c r="H23" s="182"/>
      <c r="I23" s="182"/>
      <c r="J23" s="182"/>
      <c r="K23" s="182"/>
      <c r="L23" s="182"/>
      <c r="M23" s="186">
        <f>SUM(C23+D23+F23-I23-J23)</f>
        <v>0</v>
      </c>
    </row>
    <row r="24" spans="1:13" ht="15" hidden="1">
      <c r="A24" s="141"/>
      <c r="B24" s="143"/>
      <c r="C24" s="182"/>
      <c r="D24" s="186"/>
      <c r="E24" s="191"/>
      <c r="F24" s="191"/>
      <c r="G24" s="182"/>
      <c r="H24" s="182"/>
      <c r="I24" s="183"/>
      <c r="J24" s="182"/>
      <c r="K24" s="182"/>
      <c r="L24" s="182"/>
      <c r="M24" s="186"/>
    </row>
    <row r="25" spans="1:13" ht="14.25" customHeight="1">
      <c r="A25" s="144" t="s">
        <v>304</v>
      </c>
      <c r="B25" s="143" t="s">
        <v>318</v>
      </c>
      <c r="C25" s="183">
        <v>3044.65</v>
      </c>
      <c r="D25" s="186">
        <v>1725.13</v>
      </c>
      <c r="E25" s="186"/>
      <c r="F25" s="196">
        <v>93.73</v>
      </c>
      <c r="G25" s="184"/>
      <c r="H25" s="184"/>
      <c r="I25" s="184">
        <v>-3003.22</v>
      </c>
      <c r="J25" s="184"/>
      <c r="K25" s="184"/>
      <c r="L25" s="184"/>
      <c r="M25" s="186">
        <f>SUM(C25+D25+E25+F25+I25-J25)</f>
        <v>1860.2900000000004</v>
      </c>
    </row>
    <row r="26" spans="1:13" ht="15.75" customHeight="1">
      <c r="A26" s="144" t="s">
        <v>305</v>
      </c>
      <c r="B26" s="143" t="s">
        <v>319</v>
      </c>
      <c r="C26" s="186">
        <v>2040.45</v>
      </c>
      <c r="D26" s="186">
        <v>3496.82</v>
      </c>
      <c r="E26" s="196"/>
      <c r="F26" s="196"/>
      <c r="G26" s="184"/>
      <c r="H26" s="184"/>
      <c r="I26" s="184">
        <v>-4588.81</v>
      </c>
      <c r="J26" s="184"/>
      <c r="K26" s="184"/>
      <c r="L26" s="184"/>
      <c r="M26" s="186">
        <f>SUM(C26+D26+E26+F26+I26-J26)</f>
        <v>948.46</v>
      </c>
    </row>
    <row r="27" spans="1:13" ht="25.5" customHeight="1">
      <c r="A27" s="141" t="s">
        <v>7</v>
      </c>
      <c r="B27" s="142" t="s">
        <v>321</v>
      </c>
      <c r="C27" s="197">
        <f>SUM(C13+C16+C19+C22)</f>
        <v>1356925.6000000003</v>
      </c>
      <c r="D27" s="197">
        <f>SUM(D13+D16+D22)</f>
        <v>1094414.75</v>
      </c>
      <c r="E27" s="197">
        <f>SUM(E13+E16+E19+E22)</f>
        <v>0</v>
      </c>
      <c r="F27" s="197">
        <f>SUM(F13+F16+F19+F22)</f>
        <v>781.72</v>
      </c>
      <c r="G27" s="181">
        <f aca="true" t="shared" si="3" ref="G27:L27">SUM(G13+G16+G22)</f>
        <v>0</v>
      </c>
      <c r="H27" s="181">
        <f t="shared" si="3"/>
        <v>0</v>
      </c>
      <c r="I27" s="181">
        <f>SUM(I13+I16+I19+I22)</f>
        <v>-1148697.8299999998</v>
      </c>
      <c r="J27" s="181">
        <f t="shared" si="3"/>
        <v>0</v>
      </c>
      <c r="K27" s="181">
        <f t="shared" si="3"/>
        <v>-200</v>
      </c>
      <c r="L27" s="181">
        <f t="shared" si="3"/>
        <v>0</v>
      </c>
      <c r="M27" s="191">
        <f>SUM(M13+M16+M19+M22)</f>
        <v>1303224.2400000002</v>
      </c>
    </row>
    <row r="29" spans="2:12" ht="15">
      <c r="B29" s="220" t="s">
        <v>351</v>
      </c>
      <c r="C29" s="220"/>
      <c r="D29" s="221"/>
      <c r="E29" s="221"/>
      <c r="F29" s="221"/>
      <c r="G29" s="221"/>
      <c r="H29" s="220"/>
      <c r="I29" s="220"/>
      <c r="J29" s="333" t="s">
        <v>14</v>
      </c>
      <c r="K29" s="333"/>
      <c r="L29" s="333"/>
    </row>
    <row r="31" spans="2:12" ht="15">
      <c r="B31" s="25" t="s">
        <v>346</v>
      </c>
      <c r="J31" s="147" t="s">
        <v>348</v>
      </c>
      <c r="K31" s="147"/>
      <c r="L31" s="147"/>
    </row>
  </sheetData>
  <sheetProtection/>
  <mergeCells count="10">
    <mergeCell ref="C3:H3"/>
    <mergeCell ref="A5:M5"/>
    <mergeCell ref="A6:M6"/>
    <mergeCell ref="A8:M8"/>
    <mergeCell ref="J29:L29"/>
    <mergeCell ref="M10:M11"/>
    <mergeCell ref="A10:A11"/>
    <mergeCell ref="B10:B11"/>
    <mergeCell ref="C10:C11"/>
    <mergeCell ref="D10:L10"/>
  </mergeCells>
  <printOptions/>
  <pageMargins left="0.35433070866141736" right="0.15748031496062992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Patenkintas paketo Microsoft Office vartotojas</cp:lastModifiedBy>
  <cp:lastPrinted>2016-02-26T10:16:33Z</cp:lastPrinted>
  <dcterms:created xsi:type="dcterms:W3CDTF">2011-03-03T15:37:08Z</dcterms:created>
  <dcterms:modified xsi:type="dcterms:W3CDTF">2017-01-11T13:29:22Z</dcterms:modified>
  <cp:category/>
  <cp:version/>
  <cp:contentType/>
  <cp:contentStatus/>
</cp:coreProperties>
</file>